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zus\Dropbox\PROJETO P&amp;D 0632 VEREDAS SOL E LARES\12.PESQUISA.DE.PRECO.P&amp;D\08.2018.CHAMADA.PUBLICA.UFV\CHAMADA.PUBLICA.AEDAS.P&amp;D.01.2018.UFVf\7.ANEXOF.PLANILHA.ORCAMENTÁRIA\"/>
    </mc:Choice>
  </mc:AlternateContent>
  <xr:revisionPtr revIDLastSave="0" documentId="13_ncr:1_{D9B2D1AD-71F2-4B53-8FCC-9C02A1E01D34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TCPO_AEDAS" sheetId="2" r:id="rId1"/>
    <sheet name="Taxas e Colaboradore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G8" i="7" l="1"/>
  <c r="G7" i="7"/>
  <c r="G6" i="7"/>
  <c r="H13" i="7" l="1"/>
  <c r="H12" i="7"/>
  <c r="H11" i="7"/>
  <c r="J11" i="7"/>
  <c r="C25" i="7"/>
  <c r="C24" i="7"/>
  <c r="C23" i="7"/>
  <c r="C22" i="7"/>
  <c r="C21" i="7"/>
  <c r="C15" i="7"/>
  <c r="H6" i="7"/>
  <c r="J6" i="7" s="1"/>
  <c r="H7" i="7"/>
  <c r="J7" i="7" s="1"/>
  <c r="H8" i="7"/>
  <c r="J8" i="7" s="1"/>
  <c r="H9" i="7"/>
  <c r="H10" i="7"/>
  <c r="J10" i="7" s="1"/>
  <c r="H4" i="7"/>
  <c r="J4" i="7" s="1"/>
  <c r="H5" i="7"/>
  <c r="C28" i="7" l="1"/>
  <c r="J5" i="7"/>
  <c r="J9" i="7"/>
  <c r="J13" i="7"/>
  <c r="C27" i="7"/>
  <c r="C26" i="7"/>
  <c r="J12" i="7"/>
  <c r="C30" i="7"/>
  <c r="C2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Amadeus</author>
  </authors>
  <commentList>
    <comment ref="R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Amadeus:</t>
        </r>
        <r>
          <rPr>
            <sz val="9"/>
            <color indexed="81"/>
            <rFont val="Segoe UI"/>
            <family val="2"/>
          </rPr>
          <t xml:space="preserve">
Custo somente com material
</t>
        </r>
      </text>
    </comment>
    <comment ref="S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Amadeus:</t>
        </r>
        <r>
          <rPr>
            <sz val="9"/>
            <color indexed="81"/>
            <rFont val="Segoe UI"/>
            <family val="2"/>
          </rPr>
          <t xml:space="preserve">
Custo com material, mão-de-obra, leis sociais e BDI</t>
        </r>
      </text>
    </comment>
  </commentList>
</comments>
</file>

<file path=xl/sharedStrings.xml><?xml version="1.0" encoding="utf-8"?>
<sst xmlns="http://schemas.openxmlformats.org/spreadsheetml/2006/main" count="790" uniqueCount="504">
  <si>
    <t>Item</t>
  </si>
  <si>
    <t>Descrição</t>
  </si>
  <si>
    <t>Equipamento e Material</t>
  </si>
  <si>
    <t>1.1</t>
  </si>
  <si>
    <t>Módulos fotovoltaicos</t>
  </si>
  <si>
    <t>1.1.1</t>
  </si>
  <si>
    <t>un.</t>
  </si>
  <si>
    <t>1.2</t>
  </si>
  <si>
    <t>1.3</t>
  </si>
  <si>
    <t>1.3.1</t>
  </si>
  <si>
    <t>1.4</t>
  </si>
  <si>
    <t>m</t>
  </si>
  <si>
    <t>Obras civis e outras obras</t>
  </si>
  <si>
    <t>2.1</t>
  </si>
  <si>
    <t>m³</t>
  </si>
  <si>
    <t>m²</t>
  </si>
  <si>
    <t>Estação solarimétrica</t>
  </si>
  <si>
    <t>Piranômetro</t>
  </si>
  <si>
    <t>Aterramento</t>
  </si>
  <si>
    <t>2.2</t>
  </si>
  <si>
    <t>Quant.</t>
  </si>
  <si>
    <t>Módulos FV</t>
  </si>
  <si>
    <t>Unid.</t>
  </si>
  <si>
    <t>Suporte montagem da estação e dos sensores</t>
  </si>
  <si>
    <t>Obras civis</t>
  </si>
  <si>
    <t>Cabo de cobre nú 50 mm²</t>
  </si>
  <si>
    <t>Data da Emissão deste TCPO</t>
  </si>
  <si>
    <t>Salário Mínimo Vigente</t>
  </si>
  <si>
    <t>Data atual</t>
  </si>
  <si>
    <t>Dias</t>
  </si>
  <si>
    <t>Inflação IPCA últimos 12 meses</t>
  </si>
  <si>
    <t>(inflação acumulada desde a data de emissão do TCPO considerando a média diária )</t>
  </si>
  <si>
    <t>Salário Base</t>
  </si>
  <si>
    <t>LEIS SOCIAIS</t>
  </si>
  <si>
    <t>Eletricista</t>
  </si>
  <si>
    <t>BDI</t>
  </si>
  <si>
    <t>Custo Mão-de-Obra</t>
  </si>
  <si>
    <t>BDI unitário</t>
  </si>
  <si>
    <t>CUB</t>
  </si>
  <si>
    <t>Haste de aterramento</t>
  </si>
  <si>
    <t>Têmpera meio-duro; seção nominal 50 mm²; formação ≥ 19 fios; classe de encordoamento 2, normas ABNT NBR-5111 e 7576.</t>
  </si>
  <si>
    <t>1.7</t>
  </si>
  <si>
    <t>1.7.2</t>
  </si>
  <si>
    <t>Estação Solarimétrica, Sistema de Automação e Monitoramento e Sistema de segurança</t>
  </si>
  <si>
    <t>Haste de aterramento de aço cobreado 5/8"x 2,4 m.</t>
  </si>
  <si>
    <t>Operador de Máquina</t>
  </si>
  <si>
    <t>Auxiliar Eletricista</t>
  </si>
  <si>
    <t>Montador de Estuturas Metálicas</t>
  </si>
  <si>
    <t>Pedreiro</t>
  </si>
  <si>
    <t>Servente</t>
  </si>
  <si>
    <t>Auxiliar de Estrutura Metálicas</t>
  </si>
  <si>
    <t>Subestação Unitária ou Centro de Transformação (Conversão, transformação e proteção)</t>
  </si>
  <si>
    <t>Inflação INCC últimos 12 meses</t>
  </si>
  <si>
    <t>Inflação IGP-M últimos 12 meses</t>
  </si>
  <si>
    <t>Inflação INPC últimos 12 meses</t>
  </si>
  <si>
    <t>Inflação produtos solares</t>
  </si>
  <si>
    <t>Inflação IPCA média diária (calculado)</t>
  </si>
  <si>
    <t>inflação IPCA acumulada até o momento</t>
  </si>
  <si>
    <t>Inflação INPC média diária (calculado)</t>
  </si>
  <si>
    <t>Inflação IGP-M média diária (calculado)</t>
  </si>
  <si>
    <t>Inflação produtos solares média diária (calculado)</t>
  </si>
  <si>
    <t>Inflação INCC média diária (calculado)</t>
  </si>
  <si>
    <t>inflação IGP-M acumulada até o momento</t>
  </si>
  <si>
    <t>inflação INPC acumulada até o momento</t>
  </si>
  <si>
    <t>inflação produtos solares acumulada até o momento</t>
  </si>
  <si>
    <t>inflação INCC acumulada até o momento</t>
  </si>
  <si>
    <t>Engenheiro Eletricista</t>
  </si>
  <si>
    <t xml:space="preserve">Aux técnico de engenharia </t>
  </si>
  <si>
    <t>Serviço</t>
  </si>
  <si>
    <t>Característica</t>
  </si>
  <si>
    <t>Montagem mecânica dos módulos fotovoltaicos.</t>
  </si>
  <si>
    <t>Montagem mecânica e conexão do cabeamento de entrada e de saída da Subestação unitária.</t>
  </si>
  <si>
    <t>Instalação da haste de aterramento.</t>
  </si>
  <si>
    <t>Instalação da porteira na entrada do empreendimento.</t>
  </si>
  <si>
    <t>-</t>
  </si>
  <si>
    <t>Perfuração e construção das valas.</t>
  </si>
  <si>
    <t>Instalação de piranômetro.</t>
  </si>
  <si>
    <t>Instalação de suporte .</t>
  </si>
  <si>
    <t>Função</t>
  </si>
  <si>
    <t>Câmbio BRL/EUR</t>
  </si>
  <si>
    <t>Câmbio BRL/USD</t>
  </si>
  <si>
    <t>R$/h</t>
  </si>
  <si>
    <t>Valor Horário- Caixa Econômica Federal</t>
  </si>
  <si>
    <t>Horas Mês</t>
  </si>
  <si>
    <t>TOTAL</t>
  </si>
  <si>
    <t>Específico [R$/kWp]</t>
  </si>
  <si>
    <t>Revisão</t>
  </si>
  <si>
    <t>Tipo de Sistema</t>
  </si>
  <si>
    <t>Potência CC [kWp]</t>
  </si>
  <si>
    <t>Potência CA [kW]</t>
  </si>
  <si>
    <t>Engenheiro Ambiental</t>
  </si>
  <si>
    <t>Wp total</t>
  </si>
  <si>
    <t>Encaminhamentos</t>
  </si>
  <si>
    <t>Caixas de passagem</t>
  </si>
  <si>
    <t>Eletroduto corrugado de PEAD 3"</t>
  </si>
  <si>
    <t>1.4.1</t>
  </si>
  <si>
    <t>Constução da caixa de passagem em vala</t>
  </si>
  <si>
    <t>Custo material</t>
  </si>
  <si>
    <t>1.2.2</t>
  </si>
  <si>
    <t>1.7.1</t>
  </si>
  <si>
    <t>1.7.3</t>
  </si>
  <si>
    <t>2.1.2</t>
  </si>
  <si>
    <t>3.1</t>
  </si>
  <si>
    <t>3.1.1</t>
  </si>
  <si>
    <t>3.1.2</t>
  </si>
  <si>
    <t>3.1.4</t>
  </si>
  <si>
    <t>3.1.5</t>
  </si>
  <si>
    <t>Suporte estação meteorológica (para anemômetro e temperatura ambiente acoplado a estrutura e para pluviômetro,).</t>
  </si>
  <si>
    <t>Sensor de temperatura ambiente e umidade</t>
  </si>
  <si>
    <t>Instalação de sensor de temperatura e umidade.</t>
  </si>
  <si>
    <t>Quadro elétrico com Data logger</t>
  </si>
  <si>
    <t>Montagem do quadro e Instalação.</t>
  </si>
  <si>
    <t>3.1.6</t>
  </si>
  <si>
    <t>Montagem do anemômetro</t>
  </si>
  <si>
    <t>W Total</t>
  </si>
  <si>
    <t>Custo Unitário Leis Sociais</t>
  </si>
  <si>
    <t>Custo Total Novo</t>
  </si>
  <si>
    <t xml:space="preserve">Portão pivotante de duas folhas de 2x2m. Estrutura de aço galvanizado de 2" e espessura de 2mm, com arame galvanizado, fio 10, em malha quadrangular de 2". </t>
  </si>
  <si>
    <t>Portão pivotante de duas folhas</t>
  </si>
  <si>
    <t>Sala Elétrica</t>
  </si>
  <si>
    <t>Equipamentos elétricos</t>
  </si>
  <si>
    <t>Cabo solar 4mm²</t>
  </si>
  <si>
    <t>1.3.2</t>
  </si>
  <si>
    <t>1.3.3</t>
  </si>
  <si>
    <t>1.3.4</t>
  </si>
  <si>
    <t>1.3.5</t>
  </si>
  <si>
    <t>Instalação da string box</t>
  </si>
  <si>
    <t>Instalação dos cabos</t>
  </si>
  <si>
    <t>1.5</t>
  </si>
  <si>
    <t>1.5.1</t>
  </si>
  <si>
    <t>Valas</t>
  </si>
  <si>
    <t>Instalação das eletrocalhas</t>
  </si>
  <si>
    <t>Atividades</t>
  </si>
  <si>
    <t>Projeto</t>
  </si>
  <si>
    <t>Segurança</t>
  </si>
  <si>
    <t>Bóia de arinque</t>
  </si>
  <si>
    <t>Linha de bóias com flutuabilidade própria, diâmetro de XX cm, resistente a UV e posicionadas a cada vão de 3m.</t>
  </si>
  <si>
    <t>Instalação da linha de bóias de arinque.</t>
  </si>
  <si>
    <t>Montagem e instalação do quadro</t>
  </si>
  <si>
    <t>1.1.2</t>
  </si>
  <si>
    <t>1.1.3</t>
  </si>
  <si>
    <t>1.1.4</t>
  </si>
  <si>
    <t>Módulos fotovoltaicos monocristalinos</t>
  </si>
  <si>
    <t>Módulos fotovoltaicos policristalinos dual glass</t>
  </si>
  <si>
    <t>Módulos fotovoltaicos de filme fino CdTe</t>
  </si>
  <si>
    <t>Módulos fotovoltaicos de filme fino CIS</t>
  </si>
  <si>
    <t>Módulo fotovoltaico de silício monocristalino com 355 Wp, 72 células (6x12), dimensões 1,956x0,992x0,040 m. Referência comercial: JKM355M-72</t>
  </si>
  <si>
    <t>1.2.4</t>
  </si>
  <si>
    <t>1.2.5</t>
  </si>
  <si>
    <t>1.2.6</t>
  </si>
  <si>
    <t>Inversor fotovoltaico 100kW</t>
  </si>
  <si>
    <t>Inversor fotovoltaico 5kW</t>
  </si>
  <si>
    <t>Construção e conexão do cabeamento de entrada e de saída da Subestação unitária.</t>
  </si>
  <si>
    <t>2.2.3</t>
  </si>
  <si>
    <t xml:space="preserve">Almoxarifado </t>
  </si>
  <si>
    <t>5.1</t>
  </si>
  <si>
    <t xml:space="preserve">Sistema Fixo Flutuante com Módulos diversos </t>
  </si>
  <si>
    <t>Montagem da plataforma, posicionamento dos módulos.</t>
  </si>
  <si>
    <t>Ancoragem</t>
  </si>
  <si>
    <t>1.6</t>
  </si>
  <si>
    <t>1.6.1</t>
  </si>
  <si>
    <t>1.6.2</t>
  </si>
  <si>
    <t>1.6.3</t>
  </si>
  <si>
    <t>1.6.4</t>
  </si>
  <si>
    <t>Estruturas de montagem: Flutuador</t>
  </si>
  <si>
    <t>4.1</t>
  </si>
  <si>
    <t>Plataforma/Flutuadores</t>
  </si>
  <si>
    <t>Segundo o fabricante é ideal ter 1% das dos equipamentos em estoque como peça de reposição</t>
  </si>
  <si>
    <t>4.2</t>
  </si>
  <si>
    <t>4.3</t>
  </si>
  <si>
    <t>Cabo solar 25mm²</t>
  </si>
  <si>
    <t>Cabo solar 50mm²</t>
  </si>
  <si>
    <t>Cabo 6mm²</t>
  </si>
  <si>
    <t>String Box para 5 entradas</t>
  </si>
  <si>
    <t>String Box para 16 entradas</t>
  </si>
  <si>
    <t>2.2.2</t>
  </si>
  <si>
    <t>Estrutura Flutuante para suporte de módulos</t>
  </si>
  <si>
    <t>Data: 15/06/18</t>
  </si>
  <si>
    <t xml:space="preserve">Sistema de ancoragem com Bloco </t>
  </si>
  <si>
    <t>Módulo fotovoltaico de silício policristalino com 325 Wp, 72 células (6x12), dimensões 1,968x0,992x0,006 m. Referência comercial: CS6X-325P-FG</t>
  </si>
  <si>
    <t>Módulo fotovoltaico de filme fino CdTe com 115 Wp, 216 células, dimensões 1,200x0,600x0,0068 m. Referência comercial: FS-4115-3</t>
  </si>
  <si>
    <t>Materiais de reposição sobresalentes</t>
  </si>
  <si>
    <t>Capacitação de mão de obra local, fornecimento de treinamento para operação e manutenção do sistema fotovoltaico</t>
  </si>
  <si>
    <t>Capacitação de mão de obra local, fornecimento de treinamento para montagem eletromecânica dos módulos e estruturas flutuantes. E instalação de inversores e quadro geral do eletrocentro</t>
  </si>
  <si>
    <t>Capacitação em 3 dias de curso com engenheiro e técnico fotovoltaico, inclui custas com transporte, hospedagem e refeições</t>
  </si>
  <si>
    <t>Cabo de cobre nú 16 mm²</t>
  </si>
  <si>
    <t>Têmpera meio-duro; seção nominal 16 mm²; formação ≥ 19 fios; classe de encordoamento 2, normas ABNT NBR-5111 e 7576.</t>
  </si>
  <si>
    <t>Equipamentos para  realização de O&amp;M</t>
  </si>
  <si>
    <t>4.2.1</t>
  </si>
  <si>
    <t>Chave combinada</t>
  </si>
  <si>
    <t xml:space="preserve">Kit (8 a 19mm) 9 peças </t>
  </si>
  <si>
    <t>Chave allen</t>
  </si>
  <si>
    <t>Kit (0,5'' a 3/8'' e 0,7 a 10mm) 25 peças</t>
  </si>
  <si>
    <t>Chave (Fendas: 1/8 x5'' a 1/4 x 6'') 5 peças</t>
  </si>
  <si>
    <t>Chave Fenda e Philips</t>
  </si>
  <si>
    <t>Chave torx</t>
  </si>
  <si>
    <t>Alicate de Corte</t>
  </si>
  <si>
    <t>Alicate Universal</t>
  </si>
  <si>
    <t>Alicate de Bico</t>
  </si>
  <si>
    <t>Alicate desencapador</t>
  </si>
  <si>
    <t>Alicate Crimpador hidráulico</t>
  </si>
  <si>
    <t>Alicate de crimpar MC4</t>
  </si>
  <si>
    <t>Alicate de crmpar</t>
  </si>
  <si>
    <t>Martelo</t>
  </si>
  <si>
    <t>EPI's para O&amp;M</t>
  </si>
  <si>
    <t>4.2.2</t>
  </si>
  <si>
    <t>4.2.3</t>
  </si>
  <si>
    <t>4.2.4</t>
  </si>
  <si>
    <t>4.2.5</t>
  </si>
  <si>
    <t>Bota Impermeável</t>
  </si>
  <si>
    <t>Luva Látex Impermeável</t>
  </si>
  <si>
    <t>Óculos transparente</t>
  </si>
  <si>
    <t>Capacete com jugular</t>
  </si>
  <si>
    <t>Colete Salva Vidas</t>
  </si>
  <si>
    <t>Bota impermeável de PVC cano médio</t>
  </si>
  <si>
    <t>Luva impermeável com suporte textil e revestimento em látex</t>
  </si>
  <si>
    <t>Óculos de proteção com lente em duropolicarbonato com tratamento antirisco</t>
  </si>
  <si>
    <t>Capacete de proteção não sendo condutor de corrente elétrica e com alta resistência dielétrica, com carneira em plástico e suspensão push key</t>
  </si>
  <si>
    <t>Salva vidas de capacidade 120 kg, material em Nylon 70 x 240 gomado e reforçado, enchimento em espuma de polipropileno de células fechadas</t>
  </si>
  <si>
    <t>Kit (T08 a T40) 8 peças</t>
  </si>
  <si>
    <t>Alicate de 6''</t>
  </si>
  <si>
    <t>Alicate de 8''</t>
  </si>
  <si>
    <t>Capacidade de cortar cabos de 0,2 a 6 mm</t>
  </si>
  <si>
    <t>Capacidade de crimpar cabos de 10 a 300 mm²</t>
  </si>
  <si>
    <t>Kit (capacidade de crimpar com matriz de 2,5 a 6 mm²) + jogos de chaves planas em plástico</t>
  </si>
  <si>
    <t>Capacidade de crimpar cabos de 0,5 a 6 mm²</t>
  </si>
  <si>
    <t>Martelo de aço forjado com cabo de fibra de vidro e empunhadura em borracha termoplástica</t>
  </si>
  <si>
    <t>Material para limpeza O&amp;M</t>
  </si>
  <si>
    <t>4.3.1</t>
  </si>
  <si>
    <t>Extensão telescópica</t>
  </si>
  <si>
    <t>Rodo Combinado</t>
  </si>
  <si>
    <t>Balde</t>
  </si>
  <si>
    <t>Extensão frabricada em alumínio anodizado para facilitar a limpeza dos módulos</t>
  </si>
  <si>
    <t>Equipamento formado por lavador, com luva de acrílico e por um limpador de vidros, com guia de metal e lâmina de borracha</t>
  </si>
  <si>
    <t>Balde de plástico com capacidade de 10 litros</t>
  </si>
  <si>
    <t>4.3.2</t>
  </si>
  <si>
    <t>4.3.3</t>
  </si>
  <si>
    <t>4.2.6</t>
  </si>
  <si>
    <t>4.2.7</t>
  </si>
  <si>
    <t>4.2.8</t>
  </si>
  <si>
    <t>4.2.9</t>
  </si>
  <si>
    <t>4.2.10</t>
  </si>
  <si>
    <t>4.2.11</t>
  </si>
  <si>
    <t>4.2.12</t>
  </si>
  <si>
    <t>1.3.6</t>
  </si>
  <si>
    <t>1.3.7</t>
  </si>
  <si>
    <t>1.3.8</t>
  </si>
  <si>
    <t>1.3.9</t>
  </si>
  <si>
    <t>1.3.10</t>
  </si>
  <si>
    <t>1.3.11</t>
  </si>
  <si>
    <t xml:space="preserve">Terminal olhal de compressão </t>
  </si>
  <si>
    <t xml:space="preserve">Caixa de inspeção </t>
  </si>
  <si>
    <t>Terminal de compressão para cabo 16 mm²  cobre</t>
  </si>
  <si>
    <t xml:space="preserve">Caixa de inspeção de PVC para aterramento </t>
  </si>
  <si>
    <t>Lançamento dos cabos sobre os flutuadores</t>
  </si>
  <si>
    <t>Lançamento dos cabos para terra em valas.</t>
  </si>
  <si>
    <t>Instalação do terminal para ligação dos cabos</t>
  </si>
  <si>
    <t>Instalação das caixas em solo</t>
  </si>
  <si>
    <t>4.2.13</t>
  </si>
  <si>
    <t>4.2.14</t>
  </si>
  <si>
    <t>4.2.15</t>
  </si>
  <si>
    <t>Barco</t>
  </si>
  <si>
    <t>Motor</t>
  </si>
  <si>
    <t>Carreta para barco</t>
  </si>
  <si>
    <t>Barco quilhado em aluminio naval chapa de 1,2 mm e comprimento de 4,90 m, boca de 1,35m e fundo de 1,00 m rebitado. Lotação 4 pessoas, suporta 390 kg</t>
  </si>
  <si>
    <t>Motor de 15 HP</t>
  </si>
  <si>
    <t>Carreta reboque em ferro para barco de 5 metros</t>
  </si>
  <si>
    <t>1.7.4</t>
  </si>
  <si>
    <t>1.7.5</t>
  </si>
  <si>
    <t>1.7.6</t>
  </si>
  <si>
    <t>Montagem do sistema.</t>
  </si>
  <si>
    <t>1.7.7</t>
  </si>
  <si>
    <t>Cabo de cobre isolado 35 mm²</t>
  </si>
  <si>
    <t>Lançamento dos cabos em eletroduto sobre boias até chegar à terra</t>
  </si>
  <si>
    <t>Cabo de cobre isolado flexível; seção nominal 35 mm²; formação ≥ 19 fios; classe de encordoamento 2, normas ABNT NBR-5111 e 7576.</t>
  </si>
  <si>
    <t>Sala  em alvenaria (9,5x4,88m) com paredes espeças e cobertura em laje maciça e ventilação conforme especificação.</t>
  </si>
  <si>
    <t>Sala  em alvenaria (9,5x2,5m) com paredes e cobertura em laje maciça, com sistema de refrigeração do ambiente conforme especificação.</t>
  </si>
  <si>
    <t>2.2.5</t>
  </si>
  <si>
    <t>Conector MC4</t>
  </si>
  <si>
    <t>Conector MC4 macho e fêmea, adequado ao cabo solar de 4 mm²</t>
  </si>
  <si>
    <t>Fusível</t>
  </si>
  <si>
    <t>DPS</t>
  </si>
  <si>
    <t>4.1.1</t>
  </si>
  <si>
    <t>4.1.2</t>
  </si>
  <si>
    <t>4.1.3</t>
  </si>
  <si>
    <t>4.1.4</t>
  </si>
  <si>
    <t>4.1.6</t>
  </si>
  <si>
    <t>4.1.7</t>
  </si>
  <si>
    <t>4.1.8</t>
  </si>
  <si>
    <t>4.1.9</t>
  </si>
  <si>
    <t>4.1.10</t>
  </si>
  <si>
    <t>4.1.11</t>
  </si>
  <si>
    <t>Materiais sobresalente e O&amp;M</t>
  </si>
  <si>
    <t>Monitoramento</t>
  </si>
  <si>
    <t>3.2</t>
  </si>
  <si>
    <t>3.2.1</t>
  </si>
  <si>
    <t>Torre de comunicação</t>
  </si>
  <si>
    <t xml:space="preserve">Montagem e instalação da torre </t>
  </si>
  <si>
    <t>Sinalização</t>
  </si>
  <si>
    <t>Antena GPRS</t>
  </si>
  <si>
    <t>3.2.2</t>
  </si>
  <si>
    <t>3.2.3</t>
  </si>
  <si>
    <t>Antena para transmissão de dados, modem e cabo 20 metros</t>
  </si>
  <si>
    <t>Sinalizador de topo com fotocélula  resistente á intempérie e de alta durabilidade</t>
  </si>
  <si>
    <t xml:space="preserve">Instalação do sinalizador </t>
  </si>
  <si>
    <t>Instalação da antena e configuração da comunicação</t>
  </si>
  <si>
    <t>Capacitação em 2 dias de curso com engenheiro e técnico fotovoltaico, inclui custas com transporte, hospedagem e refeições</t>
  </si>
  <si>
    <t>5.2</t>
  </si>
  <si>
    <t>Treinamento</t>
  </si>
  <si>
    <t>Cabo 16mm²</t>
  </si>
  <si>
    <t>Cabo solar 95mm²</t>
  </si>
  <si>
    <t>5.2.1</t>
  </si>
  <si>
    <t>5.2.2</t>
  </si>
  <si>
    <t>Instalação do eletroduto sobre bóias e aterrado em vala</t>
  </si>
  <si>
    <t>Eletroduto corrugado de PEAD 2"</t>
  </si>
  <si>
    <t>Eletroduto corrugado de PEAD 1"</t>
  </si>
  <si>
    <t>1.6.5</t>
  </si>
  <si>
    <t>1.6.6</t>
  </si>
  <si>
    <t>1.6.7</t>
  </si>
  <si>
    <t>1.6.8</t>
  </si>
  <si>
    <t>2.1.3</t>
  </si>
  <si>
    <t>2.1.1</t>
  </si>
  <si>
    <t>m.</t>
  </si>
  <si>
    <t>Eletrocalha Perfurada com tampa</t>
  </si>
  <si>
    <t>1.6.9</t>
  </si>
  <si>
    <t>1.6.10</t>
  </si>
  <si>
    <t>1.6.11</t>
  </si>
  <si>
    <t>Eletrocalha perfurada 100x75mm com tampa, galvanizada a fogo.</t>
  </si>
  <si>
    <t>Eletrocalha perfurada 200x750mm com tampa, galvanizada a fogo.</t>
  </si>
  <si>
    <t>Eletrocalha perfurada 300x75mm com tampa, galvanizada a fogo.</t>
  </si>
  <si>
    <t>Eletrocalha perfurada 400x75mm com tampa, galvanizada a fogo.</t>
  </si>
  <si>
    <t>Condutor de Cobre, encordoamento flexível.
Isolação HEPR/EPR. Próprio para ambientes externos
Tensão 0,6/1kV, Normas: NBR 7285</t>
  </si>
  <si>
    <t>Condutor de Cobre, encordoamento flexível.
Isolação HEPR/EPR. Próprio para ambientes externos
Tensão 0,6/1kV, Normas: NBR 7286</t>
  </si>
  <si>
    <t>Sensor de temperatura e umidade com capa de protecão contra irradiacão. Referência comercial E+E, EE71, saida modbus</t>
  </si>
  <si>
    <t>Piranômetro ISO 9060 "secondary standard", referência comercial: EKO MS-80M, saída modbus</t>
  </si>
  <si>
    <t>3.1.3</t>
  </si>
  <si>
    <t>3.1.7</t>
  </si>
  <si>
    <t>Anemômetro</t>
  </si>
  <si>
    <t>Anemômetro de pulso, referência comercial: Thies-Clima Compact</t>
  </si>
  <si>
    <t>Data logger com entradas para os sensores especificados, 2 meses de capacidade de armazenamento (valores 1 min), MOD-bus e software do logger. Portas Modbus, compatível com inversores de diversos fabricantes (ABB, Sungrow, Fronius, ...), porta ethernet, modem GPRS integrado.  Quadro elétrico e componentes. Referência comercial: Meier-NT ADL-MSX mini PRO</t>
  </si>
  <si>
    <t xml:space="preserve">Inversor de string ABB 100kW PVS-100-TL com acessório para uma entrada MPPT </t>
  </si>
  <si>
    <t>Inversor de string ABB 5kW UNO-5.0-TL-PLUS</t>
  </si>
  <si>
    <r>
      <t>Cobre estanhado encordoamento com dupla isolação
Tensão 1,0kV VCC. Resistente ao contato direto com água (submerso)
Normas UL4703 e TUV 2 Pfg 1169/08.2007</t>
    </r>
    <r>
      <rPr>
        <sz val="10"/>
        <color rgb="FF00B050"/>
        <rFont val="Calibri"/>
        <family val="2"/>
        <scheme val="minor"/>
      </rPr>
      <t xml:space="preserve"> </t>
    </r>
  </si>
  <si>
    <t>Cobre estanhado encordoamento com dupla isolação
Tensão 1,0kV VCC. Resistente ao contato direto com água (submerso)
Normas UL4703 e TUV 2 Pfg 1169/08.2006</t>
  </si>
  <si>
    <t>Cobre estanhado encordoamento com dupla isolação
Tensão 1,0kV VCC. Resistente ao contato direto com água (submerso)
Normas UL4703 e TUV 2 Pfg 1169/08.2007</t>
  </si>
  <si>
    <t>Ancoragem com blocos de 0,4*0,4*0,40 metros em concreto armado C30, contendo também anel de arame e aros em aço inoxidável, cabo de aço Ø10, braçadeiras para o cabo de aço, purlin de aço galvannizado, parafusos e porcas de ligação. Canecta 1 panéis / bloco  dos flutuadores no perímetro da instalação</t>
  </si>
  <si>
    <t>Eletroduto fabricado em polietileno de alta densidade (PEAD) de diâmetro nominal de 3", para encaminhamento dos cabos CC até os inversores PVS 100, resistênte a UV e ao contato constante com a água</t>
  </si>
  <si>
    <t>Eletroduto fabricado em polietileno de alta densidade (PEAD) de diâmetro nominal de 2", para encaminhamento dos cabos CC até os inversores TRIO 27,6 e UNO 5.0 resistênte a UV e ao contato constante com a água</t>
  </si>
  <si>
    <t>Eletroduto fabricado em polietileno de alta densidade (PEAD) de diâmetro nominal de 1", para encaminhamento dos cabos de aterramento, resistênte a UV e ao contato constante com a água</t>
  </si>
  <si>
    <t>1.6.12</t>
  </si>
  <si>
    <t>Bóia para encaminhamento dos cabos</t>
  </si>
  <si>
    <t>Valas subterrâneas de largura de 50 cm e 75 cm de profundidade</t>
  </si>
  <si>
    <t>Valas subterrâneas de largura de 70 cm e 75 cm de profundidade</t>
  </si>
  <si>
    <t>Solda exotérmica</t>
  </si>
  <si>
    <t>Cerca de alambrado (2m de altura) coroado com arame farpado (4 linhas) e concertina</t>
  </si>
  <si>
    <t>Cerca com mourão de concreto armado, concretado em solo.</t>
  </si>
  <si>
    <t>Escavação para enterrar os postes de concreto e instalação da cerca.</t>
  </si>
  <si>
    <t>4.1.12</t>
  </si>
  <si>
    <t>4.1.13</t>
  </si>
  <si>
    <t>4.1.14</t>
  </si>
  <si>
    <t>4.1.15</t>
  </si>
  <si>
    <t>4.1.16</t>
  </si>
  <si>
    <t>Cabo 35mm²</t>
  </si>
  <si>
    <t>Boiás nalticas para encaminhamento dos cabos ao solo, material plastico com proteção UV, ligadas por cabo de aço galvanizado</t>
  </si>
  <si>
    <t>Construção e instalação das boias para suporte dos cabos</t>
  </si>
  <si>
    <t>Contemplando forma, discos metálicos, pó de ignição, cartucho com pó exotérmico e massa de vedação</t>
  </si>
  <si>
    <t>Realização da solda nas juntas do aterramento</t>
  </si>
  <si>
    <t>Estrutura flutuante para fixação dos módulos incluindo plataformas principais, de passagem, de conexão, e estrutural em PEAD, incluindo também porcas e parafusos para fixação, suporte traseiro e dianteiro, trilho de guia, base de borracha e clipes de fixação para ajustes dos módulos dual glass e de filmes finos. Valor contempla taxas e desembaraço com importação e fretes desde a importação até MG</t>
  </si>
  <si>
    <t>Custo/Wp</t>
  </si>
  <si>
    <t>1.1.5</t>
  </si>
  <si>
    <t>Módulos orgânicos de filme fino OPV</t>
  </si>
  <si>
    <t>Módulo orgânico de filme fino OPV com 55,6 Wp,  dimensões 1,955x1,085x0,006 m. Referência comercial: Sunew</t>
  </si>
  <si>
    <t>1.3.12</t>
  </si>
  <si>
    <t>Conector FV para final de séries fotovoltaicas</t>
  </si>
  <si>
    <t>Conectores "macho" de engate tipo MC4 - p/ cabo 4 mm², ≥ IP66, mesmo fabricante e modelo dos conectores dos módulos: Referência comercial Multicontact MC4.</t>
  </si>
  <si>
    <t>Decapamento dos cabos strings de 4 mm², montagem dos conectores com alicate de crimpagem e interconexão com as pontas dos cabos dos módulos.</t>
  </si>
  <si>
    <t>1.3.13</t>
  </si>
  <si>
    <t>Conectores "fêmea" de engate tipo MC4 - p/ cabo 4 mm², ≥ IP66, mesmo fabricante e modelo dos conectores dos módulos: Referência comercial Multicontact MC4.</t>
  </si>
  <si>
    <t>5.1.2</t>
  </si>
  <si>
    <t>2.2.1</t>
  </si>
  <si>
    <t>Supressão vegetal e limpeza superficial do terreno</t>
  </si>
  <si>
    <t>Retirar totalmente a vegetação com auxilio de máquinas existente no terreno</t>
  </si>
  <si>
    <t>Via de acesso interno  de 5m largura - 8 ton/eixo</t>
  </si>
  <si>
    <t>2.2.6</t>
  </si>
  <si>
    <t>Vias de acesso interno de 5 m de largura com capacidade de carga de 8 ton/eixo, com valetas laterais de 2x1 m de largura, para drenagem, do tipo estrada rural de material local com tratamento de superfícies "antipoeira". Produto de referência do tratamento: IDESA, Ecopavi (ou outro tratamento "anti poeira".</t>
  </si>
  <si>
    <t>Construção das vias  de acesso, inluindo desmatamento, fundação da estrutura, estaqueamento, terraplanagem, compactação do solo, pavimentação</t>
  </si>
  <si>
    <t>2.2.7</t>
  </si>
  <si>
    <t>Terraplanagem (Recorte e aterramento)</t>
  </si>
  <si>
    <t>Terraplanagem incluindo recorte, aterro, nivelamento e compactação (sem descarte e fornecimento de material).</t>
  </si>
  <si>
    <t>Realizar terraplanagem: recorte, aterro, nivelamento e compactação.</t>
  </si>
  <si>
    <t>4.1.17</t>
  </si>
  <si>
    <t>Módulos fotovoltaicos de filme fino OPV</t>
  </si>
  <si>
    <t>5.1.3</t>
  </si>
  <si>
    <t>Comissionamento</t>
  </si>
  <si>
    <t>Realização da verificação do sistema, ensaios de comissionamento, inspeções e avaliação de desempenho segundo Norma 16274:2014.</t>
  </si>
  <si>
    <t>Sistema de Segurança</t>
  </si>
  <si>
    <t>Sistema de controle de acesso</t>
  </si>
  <si>
    <t>Sistema de controle de intrusão pela cerca</t>
  </si>
  <si>
    <t>Sistema de vídeo vigilância do perímetro</t>
  </si>
  <si>
    <t>3.3</t>
  </si>
  <si>
    <t>3.3.1</t>
  </si>
  <si>
    <t>3.3.2</t>
  </si>
  <si>
    <t>3.3.3</t>
  </si>
  <si>
    <t>Sistema de controle eletrônico de acesso e abertura dos portões da UFV e da edificação de operação e controle.</t>
  </si>
  <si>
    <t>Sistema com "cabo de escuta"/ cabo de microfones, ou cabo de detecção de vibrações para detectar instruções pela cerca e identificar o local da intrusão.</t>
  </si>
  <si>
    <t>Instalação de controle de acesso  nos portões.</t>
  </si>
  <si>
    <t>Instalação de cabo de escuta em todo o perímetro do terreno.</t>
  </si>
  <si>
    <t xml:space="preserve">Instalação do sistema de vigilância, interconexão e identificação de cabos, integração e configuração do sistema de detecção, filmagem e alarme. </t>
  </si>
  <si>
    <r>
      <t>Módulo fotovoltaico de filme fino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CIS com 175 Wp,  dimensões 1,257x0,997x0,035 m. Referência comercial: SF-175-S</t>
    </r>
  </si>
  <si>
    <t>1.2.1</t>
  </si>
  <si>
    <t>1.2.3</t>
  </si>
  <si>
    <t>4.3.4</t>
  </si>
  <si>
    <t>4.3.5</t>
  </si>
  <si>
    <t>4.4</t>
  </si>
  <si>
    <t>4.4.1</t>
  </si>
  <si>
    <t>4.4.2</t>
  </si>
  <si>
    <t>4.4.3</t>
  </si>
  <si>
    <t>1.2.7</t>
  </si>
  <si>
    <t>Inversor fotovoltaico 1,2kW</t>
  </si>
  <si>
    <t xml:space="preserve">Inversor ABB 1,2kW UNO-DM-1,2-TL-PLUS-SB com wi-fi </t>
  </si>
  <si>
    <t xml:space="preserve">Quadro de comunicação </t>
  </si>
  <si>
    <t xml:space="preserve">Quadro de comunicação, Data logger, ABB VSN700 </t>
  </si>
  <si>
    <t>String Box para 8 entradas</t>
  </si>
  <si>
    <t>1.3.14</t>
  </si>
  <si>
    <t>Cabo 300mm²</t>
  </si>
  <si>
    <t>1.3.15</t>
  </si>
  <si>
    <t>Cabo 50mm²</t>
  </si>
  <si>
    <t>1.3.16</t>
  </si>
  <si>
    <t>Cabo 25mm²</t>
  </si>
  <si>
    <r>
      <t>Quadro de baixa tensão para efetuar o paralelismo entre inversores. Tensão de 380V com 14 disjuntores termomagnéticos um para cada inversor, um disjuntor geral e um DPS tipo II. Barramento de cobre com capacidade de condução &gt;</t>
    </r>
    <r>
      <rPr>
        <sz val="10"/>
        <rFont val="Calibri"/>
        <family val="2"/>
      </rPr>
      <t xml:space="preserve"> </t>
    </r>
    <r>
      <rPr>
        <sz val="10"/>
        <rFont val="Calibri"/>
        <family val="2"/>
        <scheme val="minor"/>
      </rPr>
      <t>2.000 A</t>
    </r>
  </si>
  <si>
    <t>Quadro de baixa tesão / QGBT-FV</t>
  </si>
  <si>
    <t>Limpeza do terreno do eletrocentro e subestação</t>
  </si>
  <si>
    <t>Torre de aço galvanizado, estaiada, com chumbadores, suporte de antena, degraus e para-raios</t>
  </si>
  <si>
    <t>Sistema de câmeras instaladas ao longo do perímetro para observação diurna e noturna da faixa perimetral. Câmeras com função de zoom e girar para se aproximar de objetos de interesse / intrusões etc. Integração do sistema com o sistema de detecção de intrusão (chamar as imagens do local de intrusão). Gravação da imagens em HD e interface para transmissão das imagens e intrusões para uma central remota de equipe de segurança:  
- câmeras digitais de alta definição, banda infravermelha e banda visível (preto e branco);
- sistema computacional para análise automática das imagens e detecção de pessoas intrusoras -&gt; alarme;
- número de câmeras: 5 ;
- servidor para gravar pelo menos 7 dias de filmagem de vídeo vigilância;
- integração com a central de alarme no centro operacional (com a opção de transmissão remota para a empresa de segurança).</t>
  </si>
  <si>
    <t>Fusível de 15 A com porta fusivel tipo gPV</t>
  </si>
  <si>
    <t>Dispositivo de proteção contra surtos de 160 A</t>
  </si>
  <si>
    <t>1.3.17</t>
  </si>
  <si>
    <t>Conector FV para junção de duas séries fotovoltaicas</t>
  </si>
  <si>
    <t>Conectores de derivação "macho" de engate tipo MC4 - p/ cabo 4 mm², ≥ IP66, mesmo fabricante e modelo dos conectores dos módulos: Referência comercial Multicontact MC4.</t>
  </si>
  <si>
    <t>1.3.18</t>
  </si>
  <si>
    <t>String box com 16 entradas 1000V, contendo: fusíveis 15A e porta fusíveis, chave seccionadora, DPS, prensa cabos, grau de proteção IP 65 ou superior</t>
  </si>
  <si>
    <t>String box com 8 entradas 1000V/1500V, contendo: fusíveis 4A e porta fusíveis, chave seccionadora, DPS, prensa cabos, grau de proteção IP 65 ou superior</t>
  </si>
  <si>
    <t>Cabo solar 35mm²</t>
  </si>
  <si>
    <t>Wp</t>
  </si>
  <si>
    <t>String Box para 1 entrada</t>
  </si>
  <si>
    <t>String box com 1 entrada 1000V/1500V, contendo: fusível 6A e porta fusíveis, chave seccionadora, DPS, prensa cabos, grau de proteção IP 65 ou superior.</t>
  </si>
  <si>
    <t>Outras despesas</t>
  </si>
  <si>
    <t>Despesas associadas a salários de atividades não englobadas nos itens ateriores (Ex. Motorista, ambulância, cozinha, encarregado, pessoal da limpeza, etc.)</t>
  </si>
  <si>
    <t>5.3</t>
  </si>
  <si>
    <t>5.3.1</t>
  </si>
  <si>
    <t>Biruta</t>
  </si>
  <si>
    <t>Pluviômetro</t>
  </si>
  <si>
    <t>Sensor de temperatura dos módulos</t>
  </si>
  <si>
    <t>Quatidade Considerada</t>
  </si>
  <si>
    <t>Subestação de energia</t>
  </si>
  <si>
    <t>Sala  em alvenaria (4,95x5,25m - para sala de transformação e 4,7x4,35m para sala de medição) com paredes espeças e cobertura em laje maciça e ventilação conforme especificação.</t>
  </si>
  <si>
    <t>Custo unitário (R$)</t>
  </si>
  <si>
    <t>Custo Unitário Considerado</t>
  </si>
  <si>
    <t>Taxa de nacionalização</t>
  </si>
  <si>
    <t>5.1.5</t>
  </si>
  <si>
    <t>Projeto executivo da UFV e acompanhamento da obra.</t>
  </si>
  <si>
    <t>Subestação 0,38/13,8 kV abrigada contemplando  2 transformadores de 750 kVA cada, proteções e todos os serviços auxiliares e alimentação auxiliar</t>
  </si>
  <si>
    <t>Montagem do anemoscopio</t>
  </si>
  <si>
    <t>Pluviômetro de balde Young 52203</t>
  </si>
  <si>
    <t>Montagem do pluviômetro</t>
  </si>
  <si>
    <t>Anemoscopio digital, referência comercial: Nessa DVE</t>
  </si>
  <si>
    <t>Sensor de temperatura superficie PT100/PT1000 com conversor Modbus</t>
  </si>
  <si>
    <t>Linha de distribuição 13,8kV</t>
  </si>
  <si>
    <t>Rede de Distribuição Aérea em cabo 1/0 CAA com aproximadamente 1,2km conforme especificações da informação de acesso. Contempla religador microprocessado 15kV no poste próximo a SE de entrada.</t>
  </si>
  <si>
    <t>Construção da RDR</t>
  </si>
  <si>
    <t>1.2.8</t>
  </si>
  <si>
    <t>1.2.9</t>
  </si>
  <si>
    <t>Instalação do banco de capacitores</t>
  </si>
  <si>
    <t xml:space="preserve">Caixa de passagem de alvenaria com dimensão de 0,8x0,8x1,0m, fundo com brita </t>
  </si>
  <si>
    <t xml:space="preserve">Caixa de passagem de alvenaria com dimensão de 0,6x0,6x0,6m, fundo com brita </t>
  </si>
  <si>
    <t>String box com 5 entradas 1000V, contendo: fusíveis 15A e porta fusíveis, chave seccionadora, DPS, prensa cabos, grau de proteção IP 65 ou superior</t>
  </si>
  <si>
    <t>3.1.8</t>
  </si>
  <si>
    <t>Montagem dos sensores</t>
  </si>
  <si>
    <t>Subestação 0,38/13,8 kV abrigada contemplando proteções e equipamentos de medição.</t>
  </si>
  <si>
    <t>Subestação de Entrada 13,8 kV</t>
  </si>
  <si>
    <t>Subestação de transformação 0,380/13,8 kV</t>
  </si>
  <si>
    <t>Custo Unitário (USD/EUR)</t>
  </si>
  <si>
    <t>Projeto executivo da subestação de entrada aprovação da conexão junto a concessionária.</t>
  </si>
  <si>
    <t>Inversor fotovoltaico 27,6kW</t>
  </si>
  <si>
    <t>Inversor de string ABB 27,6kW TRIO-27.6-TL-OUTD com acessório para uma entrada MPPT (standard)</t>
  </si>
  <si>
    <t>4.1.5</t>
  </si>
  <si>
    <t>Cobre estanhado encordoamento com dupla isolação
Tensão 1,0kV VCC. Resistente ao contato direto com água (submerso)
Normas UL4703 e TUV 2 Pfg 1169/08.2008</t>
  </si>
  <si>
    <t>Cabo solar 120mm²</t>
  </si>
  <si>
    <t>1.3.19</t>
  </si>
  <si>
    <t>1.3.20</t>
  </si>
  <si>
    <t>1.3.21</t>
  </si>
  <si>
    <t>String Box para 17 entradas</t>
  </si>
  <si>
    <t>String box com 17entradas 1000V, contendo: fusíveis 15A e porta fusíveis, chave seccionadora, DPS, prensa cabos, grau de proteção IP 65 ou superior</t>
  </si>
  <si>
    <t>Capacitores</t>
  </si>
  <si>
    <t>Capacitor para compensação de reativos de 10 KVAr, incluindo painel de comando, disjuntor, contator, e relé (Ref. Siemens)</t>
  </si>
  <si>
    <t>R06</t>
  </si>
  <si>
    <t>UFV Veredas Sol e Lares - MG</t>
  </si>
  <si>
    <t>PROPONENTE</t>
  </si>
  <si>
    <t>[PREENCHER NOME PROPOPONENTE]</t>
  </si>
  <si>
    <t>[PREENCHER]</t>
  </si>
  <si>
    <t>CNPJ</t>
  </si>
  <si>
    <t>[PREENCHER  CNPJ PROPOPONENTE]</t>
  </si>
  <si>
    <t>ANEXO F – MODELO DE PLANILHA DE COMPOSIÇÃO ORÇAMENTÁRIA DA PROPOSTA COMERCIAL</t>
  </si>
  <si>
    <t>[LOGOTIPO PROPONENTE]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</si>
</sst>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  <numFmt numFmtId="166" formatCode="0.0000%"/>
    <numFmt numFmtId="167" formatCode="_-[$R$-416]* #,##0.00_-;\-[$R$-416]* #,##0.00_-;_-[$R$-416]* &quot;-&quot;??_-;_-@_-"/>
    <numFmt numFmtId="168" formatCode="#,##0.0"/>
    <numFmt numFmtId="169" formatCode="_-[$$-409]* #,##0.00_ ;_-[$$-409]* \-#,##0.00\ ;_-[$$-409]* &quot;-&quot;??_ ;_-@_ "/>
    <numFmt numFmtId="170" formatCode="_-[$€-2]\ * #,##0.00_-;\-[$€-2]\ * #,##0.00_-;_-[$€-2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B05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5247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9" fillId="0" borderId="0" xfId="0" applyFont="1"/>
    <xf numFmtId="164" fontId="0" fillId="0" borderId="0" xfId="0" applyNumberFormat="1" applyFont="1"/>
    <xf numFmtId="0" fontId="9" fillId="0" borderId="0" xfId="0" applyFont="1" applyFill="1" applyAlignment="1">
      <alignment horizontal="center"/>
    </xf>
    <xf numFmtId="165" fontId="2" fillId="4" borderId="1" xfId="1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1" fillId="0" borderId="0" xfId="17" applyFont="1" applyFill="1" applyBorder="1"/>
    <xf numFmtId="0" fontId="0" fillId="6" borderId="6" xfId="0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10" fontId="17" fillId="7" borderId="6" xfId="18" applyNumberFormat="1" applyFont="1" applyFill="1" applyBorder="1" applyAlignment="1">
      <alignment horizontal="center" vertical="center"/>
    </xf>
    <xf numFmtId="166" fontId="1" fillId="6" borderId="6" xfId="18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166" fontId="17" fillId="5" borderId="6" xfId="18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4" fontId="11" fillId="2" borderId="6" xfId="17" applyNumberFormat="1" applyFont="1" applyFill="1" applyBorder="1" applyAlignment="1">
      <alignment horizontal="center" vertical="center"/>
    </xf>
    <xf numFmtId="0" fontId="11" fillId="2" borderId="6" xfId="17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/>
    </xf>
    <xf numFmtId="164" fontId="8" fillId="0" borderId="1" xfId="18" applyNumberFormat="1" applyFont="1" applyFill="1" applyBorder="1" applyAlignment="1">
      <alignment vertical="center"/>
    </xf>
    <xf numFmtId="0" fontId="0" fillId="8" borderId="0" xfId="0" applyFont="1" applyFill="1"/>
    <xf numFmtId="0" fontId="0" fillId="8" borderId="0" xfId="0" applyFill="1"/>
    <xf numFmtId="0" fontId="0" fillId="8" borderId="0" xfId="0" applyFont="1" applyFill="1" applyAlignment="1">
      <alignment horizontal="left" vertical="center"/>
    </xf>
    <xf numFmtId="0" fontId="9" fillId="8" borderId="0" xfId="0" applyFont="1" applyFill="1"/>
    <xf numFmtId="0" fontId="9" fillId="8" borderId="0" xfId="0" applyFont="1" applyFill="1" applyAlignment="1">
      <alignment horizontal="center"/>
    </xf>
    <xf numFmtId="164" fontId="0" fillId="8" borderId="0" xfId="0" applyNumberFormat="1" applyFont="1" applyFill="1"/>
    <xf numFmtId="0" fontId="8" fillId="3" borderId="1" xfId="0" applyFont="1" applyFill="1" applyBorder="1" applyAlignment="1">
      <alignment horizontal="left" vertical="center"/>
    </xf>
    <xf numFmtId="164" fontId="8" fillId="3" borderId="1" xfId="17" applyFont="1" applyFill="1" applyBorder="1" applyAlignment="1">
      <alignment horizontal="center" vertical="center"/>
    </xf>
    <xf numFmtId="164" fontId="8" fillId="3" borderId="1" xfId="17" applyFont="1" applyFill="1" applyBorder="1" applyAlignment="1">
      <alignment horizontal="left" vertical="center"/>
    </xf>
    <xf numFmtId="164" fontId="16" fillId="3" borderId="1" xfId="17" applyFont="1" applyFill="1" applyBorder="1" applyAlignment="1">
      <alignment horizontal="left" vertical="center"/>
    </xf>
    <xf numFmtId="9" fontId="8" fillId="3" borderId="1" xfId="1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7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9" fillId="8" borderId="0" xfId="0" applyFont="1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10" fontId="1" fillId="8" borderId="0" xfId="18" applyNumberFormat="1" applyFont="1" applyFill="1" applyBorder="1" applyAlignment="1">
      <alignment horizontal="center" vertical="center"/>
    </xf>
    <xf numFmtId="10" fontId="0" fillId="8" borderId="0" xfId="18" applyNumberFormat="1" applyFont="1" applyFill="1" applyBorder="1" applyAlignment="1">
      <alignment horizontal="left" vertical="top"/>
    </xf>
    <xf numFmtId="164" fontId="0" fillId="8" borderId="0" xfId="0" applyNumberFormat="1" applyFill="1"/>
    <xf numFmtId="164" fontId="1" fillId="8" borderId="0" xfId="17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vertical="center"/>
    </xf>
    <xf numFmtId="0" fontId="0" fillId="8" borderId="0" xfId="0" applyFill="1" applyBorder="1" applyAlignment="1">
      <alignment horizontal="left" vertical="center"/>
    </xf>
    <xf numFmtId="0" fontId="14" fillId="8" borderId="0" xfId="0" applyFont="1" applyFill="1" applyBorder="1" applyAlignment="1">
      <alignment horizontal="center" vertical="center"/>
    </xf>
    <xf numFmtId="2" fontId="0" fillId="8" borderId="0" xfId="0" applyNumberFormat="1" applyFont="1" applyFill="1"/>
    <xf numFmtId="0" fontId="16" fillId="3" borderId="4" xfId="0" applyFont="1" applyFill="1" applyBorder="1" applyAlignment="1">
      <alignment vertical="center" wrapText="1"/>
    </xf>
    <xf numFmtId="164" fontId="8" fillId="3" borderId="1" xfId="1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164" fontId="12" fillId="3" borderId="4" xfId="0" applyNumberFormat="1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43" fontId="9" fillId="4" borderId="1" xfId="1" applyNumberFormat="1" applyFont="1" applyFill="1" applyBorder="1" applyAlignment="1">
      <alignment horizontal="center" vertical="center"/>
    </xf>
    <xf numFmtId="168" fontId="8" fillId="0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3" fontId="8" fillId="0" borderId="12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43" fontId="2" fillId="4" borderId="1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horizontal="center" vertical="center"/>
    </xf>
    <xf numFmtId="164" fontId="8" fillId="8" borderId="0" xfId="0" applyNumberFormat="1" applyFont="1" applyFill="1"/>
    <xf numFmtId="164" fontId="8" fillId="0" borderId="0" xfId="0" applyNumberFormat="1" applyFont="1"/>
    <xf numFmtId="165" fontId="2" fillId="4" borderId="5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 wrapText="1"/>
    </xf>
    <xf numFmtId="0" fontId="3" fillId="0" borderId="14" xfId="0" quotePrefix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/>
    <xf numFmtId="0" fontId="18" fillId="8" borderId="0" xfId="0" applyFont="1" applyFill="1" applyBorder="1" applyAlignment="1">
      <alignment horizontal="center"/>
    </xf>
    <xf numFmtId="0" fontId="25" fillId="8" borderId="0" xfId="0" applyFont="1" applyFill="1" applyBorder="1" applyAlignment="1"/>
    <xf numFmtId="0" fontId="19" fillId="2" borderId="18" xfId="0" applyFont="1" applyFill="1" applyBorder="1" applyAlignment="1">
      <alignment horizontal="center" vertical="center"/>
    </xf>
    <xf numFmtId="0" fontId="19" fillId="2" borderId="19" xfId="0" quotePrefix="1" applyFont="1" applyFill="1" applyBorder="1" applyAlignment="1">
      <alignment horizontal="center" vertical="center"/>
    </xf>
    <xf numFmtId="0" fontId="19" fillId="2" borderId="20" xfId="0" quotePrefix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65" fontId="8" fillId="0" borderId="24" xfId="1" applyNumberFormat="1" applyFont="1" applyFill="1" applyBorder="1" applyAlignment="1">
      <alignment horizontal="center" vertical="center"/>
    </xf>
    <xf numFmtId="0" fontId="3" fillId="0" borderId="25" xfId="0" quotePrefix="1" applyFont="1" applyFill="1" applyBorder="1" applyAlignment="1">
      <alignment horizontal="left" vertical="center" wrapText="1"/>
    </xf>
    <xf numFmtId="0" fontId="3" fillId="0" borderId="26" xfId="0" quotePrefix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vertical="center"/>
    </xf>
    <xf numFmtId="0" fontId="7" fillId="3" borderId="29" xfId="0" applyFont="1" applyFill="1" applyBorder="1" applyAlignment="1">
      <alignment horizontal="left" vertical="center"/>
    </xf>
    <xf numFmtId="164" fontId="12" fillId="3" borderId="3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164" fontId="8" fillId="0" borderId="30" xfId="17" applyFont="1" applyFill="1" applyBorder="1" applyAlignment="1">
      <alignment vertical="center"/>
    </xf>
    <xf numFmtId="164" fontId="12" fillId="3" borderId="31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horizontal="left" vertical="center"/>
    </xf>
    <xf numFmtId="164" fontId="12" fillId="3" borderId="30" xfId="0" applyNumberFormat="1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left" vertical="center" wrapText="1"/>
    </xf>
    <xf numFmtId="164" fontId="8" fillId="3" borderId="30" xfId="17" applyFont="1" applyFill="1" applyBorder="1" applyAlignment="1">
      <alignment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>
      <alignment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vertical="center" wrapText="1"/>
    </xf>
    <xf numFmtId="164" fontId="8" fillId="3" borderId="36" xfId="17" applyFont="1" applyFill="1" applyBorder="1" applyAlignment="1">
      <alignment vertical="center" wrapText="1"/>
    </xf>
  </cellXfs>
  <cellStyles count="20">
    <cellStyle name="Komma 2" xfId="2" xr:uid="{00000000-0005-0000-0000-000001000000}"/>
    <cellStyle name="Komma 2 2" xfId="9" xr:uid="{00000000-0005-0000-0000-000002000000}"/>
    <cellStyle name="Komma 2 2 2" xfId="16" xr:uid="{00000000-0005-0000-0000-000003000000}"/>
    <cellStyle name="Komma 2 3" xfId="7" xr:uid="{00000000-0005-0000-0000-000004000000}"/>
    <cellStyle name="Komma 2 3 2" xfId="14" xr:uid="{00000000-0005-0000-0000-000005000000}"/>
    <cellStyle name="Komma 2 4" xfId="12" xr:uid="{00000000-0005-0000-0000-000006000000}"/>
    <cellStyle name="Moeda" xfId="17" builtinId="4"/>
    <cellStyle name="Normal" xfId="0" builtinId="0"/>
    <cellStyle name="Normal 2" xfId="3" xr:uid="{00000000-0005-0000-0000-000009000000}"/>
    <cellStyle name="Normal 4" xfId="4" xr:uid="{00000000-0005-0000-0000-00000A000000}"/>
    <cellStyle name="Porcentagem" xfId="18" builtinId="5"/>
    <cellStyle name="Standard 2" xfId="5" xr:uid="{00000000-0005-0000-0000-00000C000000}"/>
    <cellStyle name="Vírgula" xfId="1" builtinId="3"/>
    <cellStyle name="Vírgula 2" xfId="8" xr:uid="{00000000-0005-0000-0000-00000E000000}"/>
    <cellStyle name="Vírgula 2 2" xfId="15" xr:uid="{00000000-0005-0000-0000-00000F000000}"/>
    <cellStyle name="Vírgula 3" xfId="6" xr:uid="{00000000-0005-0000-0000-000010000000}"/>
    <cellStyle name="Vírgula 3 2" xfId="13" xr:uid="{00000000-0005-0000-0000-000011000000}"/>
    <cellStyle name="Vírgula 4" xfId="10" xr:uid="{00000000-0005-0000-0000-000012000000}"/>
    <cellStyle name="Vírgula 5" xfId="11" xr:uid="{00000000-0005-0000-0000-000013000000}"/>
    <cellStyle name="Vírgula 6" xfId="19" xr:uid="{00000000-0005-0000-0000-000014000000}"/>
  </cellStyles>
  <dxfs count="0"/>
  <tableStyles count="0" defaultTableStyle="TableStyleMedium2" defaultPivotStyle="PivotStyleLight16"/>
  <colors>
    <mruColors>
      <color rgb="FF252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N206"/>
  <sheetViews>
    <sheetView showGridLines="0" tabSelected="1" zoomScale="55" zoomScaleNormal="55" workbookViewId="0">
      <selection activeCell="B4" sqref="B4:C5"/>
    </sheetView>
  </sheetViews>
  <sheetFormatPr defaultColWidth="9.140625" defaultRowHeight="15" x14ac:dyDescent="0.25"/>
  <cols>
    <col min="1" max="1" width="5.7109375" style="7" customWidth="1"/>
    <col min="2" max="2" width="9.28515625" style="5" customWidth="1"/>
    <col min="3" max="3" width="40.7109375" style="1" customWidth="1"/>
    <col min="4" max="4" width="59.28515625" style="1" customWidth="1"/>
    <col min="5" max="5" width="58.7109375" style="1" customWidth="1"/>
    <col min="6" max="6" width="8.7109375" style="1" bestFit="1" customWidth="1"/>
    <col min="7" max="9" width="14.7109375" style="3" customWidth="1"/>
    <col min="10" max="12" width="19.5703125" style="3" customWidth="1"/>
    <col min="13" max="18" width="19.5703125" style="2" customWidth="1"/>
    <col min="19" max="19" width="19.5703125" style="89" customWidth="1"/>
    <col min="20" max="20" width="19.5703125" style="76" bestFit="1" customWidth="1"/>
    <col min="21" max="21" width="12" style="76" customWidth="1"/>
    <col min="22" max="22" width="12" style="7" customWidth="1"/>
    <col min="23" max="23" width="19.140625" style="7" bestFit="1" customWidth="1"/>
    <col min="24" max="24" width="19.5703125" style="7" bestFit="1" customWidth="1"/>
    <col min="25" max="25" width="17.7109375" style="7" bestFit="1" customWidth="1"/>
    <col min="26" max="26" width="9.140625" style="7"/>
    <col min="27" max="27" width="17.28515625" style="76" bestFit="1" customWidth="1"/>
    <col min="28" max="28" width="9.140625" style="76"/>
    <col min="29" max="29" width="18.28515625" style="7" bestFit="1" customWidth="1"/>
    <col min="30" max="37" width="9.140625" style="7"/>
    <col min="38" max="38" width="20.28515625" style="7" bestFit="1" customWidth="1"/>
    <col min="39" max="39" width="17.7109375" style="7" bestFit="1" customWidth="1"/>
    <col min="40" max="16384" width="9.140625" style="7"/>
  </cols>
  <sheetData>
    <row r="1" spans="1:37" x14ac:dyDescent="0.25">
      <c r="A1" s="26"/>
      <c r="B1" s="28"/>
      <c r="C1" s="29"/>
      <c r="D1" s="29"/>
      <c r="E1" s="29"/>
      <c r="F1" s="29"/>
      <c r="G1" s="30"/>
      <c r="H1" s="30"/>
      <c r="I1" s="30"/>
      <c r="J1" s="30"/>
      <c r="K1" s="30"/>
      <c r="L1" s="30"/>
      <c r="M1" s="31"/>
      <c r="N1" s="31"/>
      <c r="O1" s="31"/>
      <c r="P1" s="31"/>
      <c r="Q1" s="31"/>
      <c r="R1" s="31"/>
      <c r="S1" s="88"/>
    </row>
    <row r="2" spans="1:37" ht="21.75" thickBot="1" x14ac:dyDescent="0.4">
      <c r="A2" s="26"/>
      <c r="B2" s="121"/>
      <c r="C2" s="121"/>
      <c r="D2" s="121"/>
      <c r="E2" s="121"/>
      <c r="F2" s="121"/>
      <c r="G2" s="121"/>
      <c r="H2" s="121"/>
      <c r="I2" s="121"/>
      <c r="J2" s="122"/>
      <c r="K2" s="121"/>
      <c r="L2" s="121"/>
      <c r="M2" s="121"/>
      <c r="N2" s="121"/>
      <c r="O2" s="121"/>
      <c r="P2" s="121"/>
      <c r="Q2" s="121"/>
      <c r="R2" s="121"/>
      <c r="S2" s="12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20.100000000000001" customHeight="1" x14ac:dyDescent="0.25">
      <c r="A3" s="26"/>
      <c r="B3" s="124" t="s">
        <v>502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24.95" customHeight="1" x14ac:dyDescent="0.25">
      <c r="A4" s="26"/>
      <c r="B4" s="127" t="s">
        <v>503</v>
      </c>
      <c r="C4" s="111"/>
      <c r="D4" s="54" t="s">
        <v>497</v>
      </c>
      <c r="E4" s="54" t="s">
        <v>500</v>
      </c>
      <c r="F4" s="108" t="s">
        <v>87</v>
      </c>
      <c r="G4" s="109"/>
      <c r="H4" s="109"/>
      <c r="I4" s="109"/>
      <c r="J4" s="109"/>
      <c r="K4" s="109"/>
      <c r="L4" s="109"/>
      <c r="M4" s="109"/>
      <c r="N4" s="110"/>
      <c r="O4" s="54" t="s">
        <v>88</v>
      </c>
      <c r="P4" s="54" t="s">
        <v>89</v>
      </c>
      <c r="Q4" s="96" t="s">
        <v>21</v>
      </c>
      <c r="R4" s="97"/>
      <c r="S4" s="128" t="s">
        <v>86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24.95" customHeight="1" x14ac:dyDescent="0.25">
      <c r="A5" s="26"/>
      <c r="B5" s="129"/>
      <c r="C5" s="112"/>
      <c r="D5" s="95" t="s">
        <v>498</v>
      </c>
      <c r="E5" s="95" t="s">
        <v>501</v>
      </c>
      <c r="F5" s="105" t="s">
        <v>156</v>
      </c>
      <c r="G5" s="106"/>
      <c r="H5" s="106"/>
      <c r="I5" s="106"/>
      <c r="J5" s="106"/>
      <c r="K5" s="106"/>
      <c r="L5" s="106"/>
      <c r="M5" s="106"/>
      <c r="N5" s="107"/>
      <c r="O5" s="70">
        <v>1196.1949999999999</v>
      </c>
      <c r="P5" s="71">
        <v>1038.8</v>
      </c>
      <c r="Q5" s="72">
        <v>3413</v>
      </c>
      <c r="R5" s="73"/>
      <c r="S5" s="130" t="s">
        <v>495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8" customHeight="1" x14ac:dyDescent="0.25">
      <c r="A6" s="26"/>
      <c r="B6" s="131" t="s">
        <v>496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3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31.5" x14ac:dyDescent="0.25">
      <c r="A7" s="26"/>
      <c r="B7" s="133" t="s">
        <v>0</v>
      </c>
      <c r="C7" s="74" t="s">
        <v>69</v>
      </c>
      <c r="D7" s="74" t="s">
        <v>1</v>
      </c>
      <c r="E7" s="74" t="s">
        <v>68</v>
      </c>
      <c r="F7" s="74" t="s">
        <v>22</v>
      </c>
      <c r="G7" s="113" t="s">
        <v>20</v>
      </c>
      <c r="H7" s="114"/>
      <c r="I7" s="74" t="s">
        <v>453</v>
      </c>
      <c r="J7" s="75" t="s">
        <v>481</v>
      </c>
      <c r="K7" s="74" t="s">
        <v>456</v>
      </c>
      <c r="L7" s="74" t="s">
        <v>458</v>
      </c>
      <c r="M7" s="75" t="s">
        <v>457</v>
      </c>
      <c r="N7" s="75" t="s">
        <v>36</v>
      </c>
      <c r="O7" s="75" t="s">
        <v>115</v>
      </c>
      <c r="P7" s="75" t="s">
        <v>37</v>
      </c>
      <c r="Q7" s="75" t="s">
        <v>38</v>
      </c>
      <c r="R7" s="75" t="s">
        <v>97</v>
      </c>
      <c r="S7" s="134" t="s">
        <v>116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.75" customHeight="1" x14ac:dyDescent="0.25">
      <c r="A8" s="26"/>
      <c r="B8" s="135">
        <v>1</v>
      </c>
      <c r="C8" s="117" t="s">
        <v>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3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.75" customHeight="1" x14ac:dyDescent="0.25">
      <c r="A9" s="26"/>
      <c r="B9" s="137" t="s">
        <v>3</v>
      </c>
      <c r="C9" s="55" t="s">
        <v>4</v>
      </c>
      <c r="D9" s="55"/>
      <c r="E9" s="55"/>
      <c r="F9" s="55"/>
      <c r="G9" s="61" t="s">
        <v>6</v>
      </c>
      <c r="H9" s="61" t="s">
        <v>91</v>
      </c>
      <c r="I9" s="61"/>
      <c r="J9" s="61"/>
      <c r="K9" s="61"/>
      <c r="L9" s="61"/>
      <c r="M9" s="61" t="s">
        <v>368</v>
      </c>
      <c r="N9" s="55"/>
      <c r="O9" s="55"/>
      <c r="P9" s="55"/>
      <c r="Q9" s="55"/>
      <c r="R9" s="63"/>
      <c r="S9" s="138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50.1" customHeight="1" x14ac:dyDescent="0.25">
      <c r="A10" s="26"/>
      <c r="B10" s="139" t="s">
        <v>5</v>
      </c>
      <c r="C10" s="23" t="s">
        <v>142</v>
      </c>
      <c r="D10" s="23" t="s">
        <v>146</v>
      </c>
      <c r="E10" s="23" t="s">
        <v>70</v>
      </c>
      <c r="F10" s="23" t="s">
        <v>6</v>
      </c>
      <c r="G10" s="4">
        <v>3260</v>
      </c>
      <c r="H10" s="4">
        <v>1157300</v>
      </c>
      <c r="I10" s="4">
        <v>1157300</v>
      </c>
      <c r="J10" s="79"/>
      <c r="K10" s="62"/>
      <c r="L10" s="78"/>
      <c r="M10" s="62"/>
      <c r="N10" s="24"/>
      <c r="O10" s="24"/>
      <c r="P10" s="24"/>
      <c r="Q10" s="25"/>
      <c r="R10" s="25"/>
      <c r="S10" s="14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50.1" customHeight="1" x14ac:dyDescent="0.25">
      <c r="A11" s="26"/>
      <c r="B11" s="139" t="s">
        <v>139</v>
      </c>
      <c r="C11" s="23" t="s">
        <v>143</v>
      </c>
      <c r="D11" s="23" t="s">
        <v>179</v>
      </c>
      <c r="E11" s="23" t="s">
        <v>70</v>
      </c>
      <c r="F11" s="23" t="s">
        <v>6</v>
      </c>
      <c r="G11" s="4">
        <v>100</v>
      </c>
      <c r="H11" s="4">
        <v>32500</v>
      </c>
      <c r="I11" s="4">
        <v>32500</v>
      </c>
      <c r="J11" s="79"/>
      <c r="K11" s="62"/>
      <c r="L11" s="78"/>
      <c r="M11" s="62"/>
      <c r="N11" s="24"/>
      <c r="O11" s="24"/>
      <c r="P11" s="24"/>
      <c r="Q11" s="25"/>
      <c r="R11" s="25"/>
      <c r="S11" s="14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50.1" customHeight="1" x14ac:dyDescent="0.25">
      <c r="A12" s="26"/>
      <c r="B12" s="139" t="s">
        <v>140</v>
      </c>
      <c r="C12" s="23" t="s">
        <v>144</v>
      </c>
      <c r="D12" s="23" t="s">
        <v>180</v>
      </c>
      <c r="E12" s="23" t="s">
        <v>70</v>
      </c>
      <c r="F12" s="23" t="s">
        <v>6</v>
      </c>
      <c r="G12" s="4">
        <v>48</v>
      </c>
      <c r="H12" s="4">
        <v>5520</v>
      </c>
      <c r="I12" s="4">
        <v>5520</v>
      </c>
      <c r="J12" s="79"/>
      <c r="K12" s="62"/>
      <c r="L12" s="78"/>
      <c r="M12" s="62"/>
      <c r="N12" s="24"/>
      <c r="O12" s="24"/>
      <c r="P12" s="24"/>
      <c r="Q12" s="25"/>
      <c r="R12" s="25"/>
      <c r="S12" s="14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50.1" customHeight="1" x14ac:dyDescent="0.25">
      <c r="A13" s="26"/>
      <c r="B13" s="139" t="s">
        <v>141</v>
      </c>
      <c r="C13" s="23" t="s">
        <v>145</v>
      </c>
      <c r="D13" s="23" t="s">
        <v>408</v>
      </c>
      <c r="E13" s="23" t="s">
        <v>70</v>
      </c>
      <c r="F13" s="23" t="s">
        <v>6</v>
      </c>
      <c r="G13" s="4">
        <v>5</v>
      </c>
      <c r="H13" s="4">
        <v>875</v>
      </c>
      <c r="I13" s="4">
        <v>875</v>
      </c>
      <c r="J13" s="82"/>
      <c r="K13" s="62"/>
      <c r="L13" s="78"/>
      <c r="M13" s="62"/>
      <c r="N13" s="24"/>
      <c r="O13" s="24"/>
      <c r="P13" s="24"/>
      <c r="Q13" s="25"/>
      <c r="R13" s="25"/>
      <c r="S13" s="14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50.1" customHeight="1" x14ac:dyDescent="0.25">
      <c r="A14" s="26"/>
      <c r="B14" s="139" t="s">
        <v>369</v>
      </c>
      <c r="C14" s="23" t="s">
        <v>370</v>
      </c>
      <c r="D14" s="23" t="s">
        <v>371</v>
      </c>
      <c r="E14" s="23" t="s">
        <v>70</v>
      </c>
      <c r="F14" s="23" t="s">
        <v>6</v>
      </c>
      <c r="G14" s="4">
        <v>0</v>
      </c>
      <c r="H14" s="4">
        <v>0</v>
      </c>
      <c r="I14" s="4">
        <v>0</v>
      </c>
      <c r="J14" s="79"/>
      <c r="K14" s="62"/>
      <c r="L14" s="78"/>
      <c r="M14" s="62"/>
      <c r="N14" s="24"/>
      <c r="O14" s="24"/>
      <c r="P14" s="24"/>
      <c r="Q14" s="25"/>
      <c r="R14" s="25"/>
      <c r="S14" s="14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.75" customHeight="1" x14ac:dyDescent="0.25">
      <c r="A15" s="26"/>
      <c r="B15" s="137" t="s">
        <v>7</v>
      </c>
      <c r="C15" s="55" t="s">
        <v>51</v>
      </c>
      <c r="D15" s="55"/>
      <c r="E15" s="55"/>
      <c r="F15" s="55"/>
      <c r="G15" s="61" t="s">
        <v>6</v>
      </c>
      <c r="H15" s="59" t="s">
        <v>114</v>
      </c>
      <c r="I15" s="59"/>
      <c r="J15" s="61"/>
      <c r="K15" s="55"/>
      <c r="L15" s="55"/>
      <c r="M15" s="55"/>
      <c r="N15" s="55"/>
      <c r="O15" s="55"/>
      <c r="P15" s="55"/>
      <c r="Q15" s="55"/>
      <c r="R15" s="63"/>
      <c r="S15" s="138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63" customHeight="1" x14ac:dyDescent="0.25">
      <c r="A16" s="26"/>
      <c r="B16" s="139" t="s">
        <v>409</v>
      </c>
      <c r="C16" s="23" t="s">
        <v>430</v>
      </c>
      <c r="D16" s="23" t="s">
        <v>429</v>
      </c>
      <c r="E16" s="23" t="s">
        <v>138</v>
      </c>
      <c r="F16" s="23" t="s">
        <v>6</v>
      </c>
      <c r="G16" s="4">
        <v>1</v>
      </c>
      <c r="H16" s="4"/>
      <c r="I16" s="4">
        <v>1</v>
      </c>
      <c r="J16" s="80" t="s">
        <v>74</v>
      </c>
      <c r="K16" s="62"/>
      <c r="L16" s="78"/>
      <c r="M16" s="62"/>
      <c r="N16" s="24"/>
      <c r="O16" s="24"/>
      <c r="P16" s="24"/>
      <c r="Q16" s="25"/>
      <c r="R16" s="25"/>
      <c r="S16" s="14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42.75" customHeight="1" x14ac:dyDescent="0.25">
      <c r="A17" s="26"/>
      <c r="B17" s="139" t="s">
        <v>98</v>
      </c>
      <c r="C17" s="23" t="s">
        <v>420</v>
      </c>
      <c r="D17" s="23" t="s">
        <v>421</v>
      </c>
      <c r="E17" s="23" t="s">
        <v>138</v>
      </c>
      <c r="F17" s="23" t="s">
        <v>6</v>
      </c>
      <c r="G17" s="4">
        <v>1</v>
      </c>
      <c r="H17" s="4"/>
      <c r="I17" s="4">
        <v>1</v>
      </c>
      <c r="J17" s="80" t="s">
        <v>74</v>
      </c>
      <c r="K17" s="62"/>
      <c r="L17" s="78"/>
      <c r="M17" s="62"/>
      <c r="N17" s="24"/>
      <c r="O17" s="24"/>
      <c r="P17" s="24"/>
      <c r="Q17" s="25"/>
      <c r="R17" s="25"/>
      <c r="S17" s="14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25.5" x14ac:dyDescent="0.25">
      <c r="A18" s="26"/>
      <c r="B18" s="139" t="s">
        <v>410</v>
      </c>
      <c r="C18" s="23" t="s">
        <v>479</v>
      </c>
      <c r="D18" s="23" t="s">
        <v>478</v>
      </c>
      <c r="E18" s="23" t="s">
        <v>71</v>
      </c>
      <c r="F18" s="23" t="s">
        <v>6</v>
      </c>
      <c r="G18" s="4">
        <v>1</v>
      </c>
      <c r="H18" s="4"/>
      <c r="I18" s="4">
        <v>1</v>
      </c>
      <c r="J18" s="80" t="s">
        <v>74</v>
      </c>
      <c r="K18" s="62"/>
      <c r="L18" s="78"/>
      <c r="M18" s="62"/>
      <c r="N18" s="24"/>
      <c r="O18" s="24"/>
      <c r="P18" s="24"/>
      <c r="Q18" s="25"/>
      <c r="R18" s="25"/>
      <c r="S18" s="14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38.25" x14ac:dyDescent="0.25">
      <c r="A19" s="26"/>
      <c r="B19" s="139" t="s">
        <v>410</v>
      </c>
      <c r="C19" s="23" t="s">
        <v>480</v>
      </c>
      <c r="D19" s="23" t="s">
        <v>461</v>
      </c>
      <c r="E19" s="23" t="s">
        <v>71</v>
      </c>
      <c r="F19" s="23" t="s">
        <v>6</v>
      </c>
      <c r="G19" s="4">
        <v>1</v>
      </c>
      <c r="H19" s="4"/>
      <c r="I19" s="4">
        <v>1</v>
      </c>
      <c r="J19" s="80" t="s">
        <v>74</v>
      </c>
      <c r="K19" s="62"/>
      <c r="L19" s="78"/>
      <c r="M19" s="62"/>
      <c r="N19" s="24"/>
      <c r="O19" s="24"/>
      <c r="P19" s="24"/>
      <c r="Q19" s="25"/>
      <c r="R19" s="25"/>
      <c r="S19" s="14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38.25" x14ac:dyDescent="0.25">
      <c r="A20" s="26"/>
      <c r="B20" s="139" t="s">
        <v>147</v>
      </c>
      <c r="C20" s="23" t="s">
        <v>467</v>
      </c>
      <c r="D20" s="23" t="s">
        <v>468</v>
      </c>
      <c r="E20" s="23" t="s">
        <v>469</v>
      </c>
      <c r="F20" s="23" t="s">
        <v>6</v>
      </c>
      <c r="G20" s="4">
        <v>1</v>
      </c>
      <c r="H20" s="4"/>
      <c r="I20" s="4">
        <v>1</v>
      </c>
      <c r="J20" s="80" t="s">
        <v>74</v>
      </c>
      <c r="K20" s="62"/>
      <c r="L20" s="78"/>
      <c r="M20" s="62"/>
      <c r="N20" s="24"/>
      <c r="O20" s="24"/>
      <c r="P20" s="24"/>
      <c r="Q20" s="25"/>
      <c r="R20" s="25"/>
      <c r="S20" s="14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38.25" customHeight="1" x14ac:dyDescent="0.25">
      <c r="A21" s="26"/>
      <c r="B21" s="139" t="s">
        <v>148</v>
      </c>
      <c r="C21" s="23" t="s">
        <v>493</v>
      </c>
      <c r="D21" s="23" t="s">
        <v>494</v>
      </c>
      <c r="E21" s="23" t="s">
        <v>472</v>
      </c>
      <c r="F21" s="23" t="s">
        <v>6</v>
      </c>
      <c r="G21" s="4">
        <v>2</v>
      </c>
      <c r="H21" s="4"/>
      <c r="I21" s="4">
        <v>2</v>
      </c>
      <c r="J21" s="80" t="s">
        <v>74</v>
      </c>
      <c r="K21" s="62"/>
      <c r="L21" s="78"/>
      <c r="M21" s="62"/>
      <c r="N21" s="24"/>
      <c r="O21" s="24"/>
      <c r="P21" s="24"/>
      <c r="Q21" s="25"/>
      <c r="R21" s="25"/>
      <c r="S21" s="140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42.75" customHeight="1" x14ac:dyDescent="0.25">
      <c r="A22" s="26"/>
      <c r="B22" s="139" t="s">
        <v>149</v>
      </c>
      <c r="C22" s="23" t="s">
        <v>150</v>
      </c>
      <c r="D22" s="23" t="s">
        <v>340</v>
      </c>
      <c r="E22" s="23" t="s">
        <v>71</v>
      </c>
      <c r="F22" s="23" t="s">
        <v>6</v>
      </c>
      <c r="G22" s="4">
        <v>10</v>
      </c>
      <c r="H22" s="4">
        <v>1000000</v>
      </c>
      <c r="I22" s="4">
        <v>10</v>
      </c>
      <c r="J22" s="80" t="s">
        <v>74</v>
      </c>
      <c r="K22" s="62"/>
      <c r="L22" s="78"/>
      <c r="M22" s="62"/>
      <c r="N22" s="24"/>
      <c r="O22" s="24"/>
      <c r="P22" s="24"/>
      <c r="Q22" s="25"/>
      <c r="R22" s="25"/>
      <c r="S22" s="140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42.75" customHeight="1" x14ac:dyDescent="0.25">
      <c r="A23" s="26"/>
      <c r="B23" s="139" t="s">
        <v>417</v>
      </c>
      <c r="C23" s="23" t="s">
        <v>483</v>
      </c>
      <c r="D23" s="23" t="s">
        <v>484</v>
      </c>
      <c r="E23" s="23" t="s">
        <v>71</v>
      </c>
      <c r="F23" s="23" t="s">
        <v>6</v>
      </c>
      <c r="G23" s="4">
        <v>1</v>
      </c>
      <c r="H23" s="4">
        <v>27600</v>
      </c>
      <c r="I23" s="4">
        <v>1</v>
      </c>
      <c r="J23" s="80" t="s">
        <v>74</v>
      </c>
      <c r="K23" s="62"/>
      <c r="L23" s="78"/>
      <c r="M23" s="62"/>
      <c r="N23" s="24"/>
      <c r="O23" s="24"/>
      <c r="P23" s="24"/>
      <c r="Q23" s="25"/>
      <c r="R23" s="25"/>
      <c r="S23" s="140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42.75" customHeight="1" x14ac:dyDescent="0.25">
      <c r="A24" s="26"/>
      <c r="B24" s="139" t="s">
        <v>470</v>
      </c>
      <c r="C24" s="23" t="s">
        <v>151</v>
      </c>
      <c r="D24" s="23" t="s">
        <v>341</v>
      </c>
      <c r="E24" s="23" t="s">
        <v>71</v>
      </c>
      <c r="F24" s="23" t="s">
        <v>6</v>
      </c>
      <c r="G24" s="4">
        <v>2</v>
      </c>
      <c r="H24" s="4">
        <v>10000</v>
      </c>
      <c r="I24" s="4">
        <v>2</v>
      </c>
      <c r="J24" s="80" t="s">
        <v>74</v>
      </c>
      <c r="K24" s="62"/>
      <c r="L24" s="78"/>
      <c r="M24" s="62"/>
      <c r="N24" s="24"/>
      <c r="O24" s="24"/>
      <c r="P24" s="24"/>
      <c r="Q24" s="25"/>
      <c r="R24" s="25"/>
      <c r="S24" s="14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50.1" customHeight="1" x14ac:dyDescent="0.25">
      <c r="A25" s="26"/>
      <c r="B25" s="139" t="s">
        <v>471</v>
      </c>
      <c r="C25" s="23" t="s">
        <v>418</v>
      </c>
      <c r="D25" s="23" t="s">
        <v>419</v>
      </c>
      <c r="E25" s="23" t="s">
        <v>71</v>
      </c>
      <c r="F25" s="23" t="s">
        <v>6</v>
      </c>
      <c r="G25" s="4">
        <v>1</v>
      </c>
      <c r="H25" s="4">
        <v>1200</v>
      </c>
      <c r="I25" s="4">
        <v>1</v>
      </c>
      <c r="J25" s="80" t="s">
        <v>74</v>
      </c>
      <c r="K25" s="62"/>
      <c r="L25" s="78"/>
      <c r="M25" s="62"/>
      <c r="N25" s="24"/>
      <c r="O25" s="24"/>
      <c r="P25" s="24"/>
      <c r="Q25" s="25"/>
      <c r="R25" s="25"/>
      <c r="S25" s="140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.75" customHeight="1" x14ac:dyDescent="0.25">
      <c r="A26" s="26"/>
      <c r="B26" s="137" t="s">
        <v>8</v>
      </c>
      <c r="C26" s="55" t="s">
        <v>120</v>
      </c>
      <c r="D26" s="55"/>
      <c r="E26" s="55"/>
      <c r="F26" s="55"/>
      <c r="G26" s="61"/>
      <c r="H26" s="59" t="s">
        <v>91</v>
      </c>
      <c r="I26" s="59"/>
      <c r="J26" s="61"/>
      <c r="K26" s="55"/>
      <c r="L26" s="55"/>
      <c r="M26" s="55"/>
      <c r="N26" s="55"/>
      <c r="O26" s="55"/>
      <c r="P26" s="55"/>
      <c r="Q26" s="55"/>
      <c r="R26" s="63"/>
      <c r="S26" s="138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51" customHeight="1" x14ac:dyDescent="0.25">
      <c r="A27" s="26"/>
      <c r="B27" s="139" t="s">
        <v>9</v>
      </c>
      <c r="C27" s="23" t="s">
        <v>491</v>
      </c>
      <c r="D27" s="23" t="s">
        <v>492</v>
      </c>
      <c r="E27" s="23" t="s">
        <v>126</v>
      </c>
      <c r="F27" s="23" t="s">
        <v>6</v>
      </c>
      <c r="G27" s="4">
        <v>3</v>
      </c>
      <c r="H27" s="60"/>
      <c r="I27" s="60">
        <v>3</v>
      </c>
      <c r="J27" s="81" t="s">
        <v>74</v>
      </c>
      <c r="K27" s="68"/>
      <c r="L27" s="78"/>
      <c r="M27" s="62"/>
      <c r="N27" s="24"/>
      <c r="O27" s="24"/>
      <c r="P27" s="24"/>
      <c r="Q27" s="25"/>
      <c r="R27" s="25"/>
      <c r="S27" s="14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51" customHeight="1" x14ac:dyDescent="0.25">
      <c r="A28" s="26"/>
      <c r="B28" s="139" t="s">
        <v>122</v>
      </c>
      <c r="C28" s="23" t="s">
        <v>174</v>
      </c>
      <c r="D28" s="23" t="s">
        <v>440</v>
      </c>
      <c r="E28" s="23" t="s">
        <v>126</v>
      </c>
      <c r="F28" s="23" t="s">
        <v>6</v>
      </c>
      <c r="G28" s="4">
        <v>7</v>
      </c>
      <c r="H28" s="60"/>
      <c r="I28" s="60">
        <v>7</v>
      </c>
      <c r="J28" s="81" t="s">
        <v>74</v>
      </c>
      <c r="K28" s="68"/>
      <c r="L28" s="78"/>
      <c r="M28" s="62"/>
      <c r="N28" s="24"/>
      <c r="O28" s="24"/>
      <c r="P28" s="24"/>
      <c r="Q28" s="25"/>
      <c r="R28" s="25"/>
      <c r="S28" s="140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51" customHeight="1" x14ac:dyDescent="0.25">
      <c r="A29" s="26"/>
      <c r="B29" s="139" t="s">
        <v>123</v>
      </c>
      <c r="C29" s="23" t="s">
        <v>173</v>
      </c>
      <c r="D29" s="23" t="s">
        <v>475</v>
      </c>
      <c r="E29" s="23" t="s">
        <v>126</v>
      </c>
      <c r="F29" s="23" t="s">
        <v>6</v>
      </c>
      <c r="G29" s="4">
        <v>2</v>
      </c>
      <c r="H29" s="60"/>
      <c r="I29" s="60">
        <v>2</v>
      </c>
      <c r="J29" s="80" t="s">
        <v>74</v>
      </c>
      <c r="K29" s="62"/>
      <c r="L29" s="78"/>
      <c r="M29" s="62"/>
      <c r="N29" s="24"/>
      <c r="O29" s="24"/>
      <c r="P29" s="24"/>
      <c r="Q29" s="25"/>
      <c r="R29" s="25"/>
      <c r="S29" s="140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51" customHeight="1" x14ac:dyDescent="0.25">
      <c r="A30" s="26"/>
      <c r="B30" s="139" t="s">
        <v>124</v>
      </c>
      <c r="C30" s="23" t="s">
        <v>422</v>
      </c>
      <c r="D30" s="23" t="s">
        <v>441</v>
      </c>
      <c r="E30" s="23" t="s">
        <v>126</v>
      </c>
      <c r="F30" s="23" t="s">
        <v>6</v>
      </c>
      <c r="G30" s="4">
        <v>1</v>
      </c>
      <c r="H30" s="60"/>
      <c r="I30" s="60">
        <v>1</v>
      </c>
      <c r="J30" s="81" t="s">
        <v>74</v>
      </c>
      <c r="K30" s="62"/>
      <c r="L30" s="78"/>
      <c r="M30" s="62"/>
      <c r="N30" s="24"/>
      <c r="O30" s="24"/>
      <c r="P30" s="24"/>
      <c r="Q30" s="25"/>
      <c r="R30" s="25"/>
      <c r="S30" s="14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51" customHeight="1" x14ac:dyDescent="0.25">
      <c r="A31" s="26"/>
      <c r="B31" s="139" t="s">
        <v>125</v>
      </c>
      <c r="C31" s="23" t="s">
        <v>444</v>
      </c>
      <c r="D31" s="23" t="s">
        <v>445</v>
      </c>
      <c r="E31" s="23" t="s">
        <v>126</v>
      </c>
      <c r="F31" s="23" t="s">
        <v>6</v>
      </c>
      <c r="G31" s="4">
        <v>1</v>
      </c>
      <c r="H31" s="60"/>
      <c r="I31" s="60">
        <v>1</v>
      </c>
      <c r="J31" s="81" t="s">
        <v>74</v>
      </c>
      <c r="K31" s="62"/>
      <c r="L31" s="78"/>
      <c r="M31" s="62"/>
      <c r="N31" s="24"/>
      <c r="O31" s="24"/>
      <c r="P31" s="24"/>
      <c r="Q31" s="25"/>
      <c r="R31" s="25"/>
      <c r="S31" s="140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51" customHeight="1" x14ac:dyDescent="0.25">
      <c r="A32" s="26"/>
      <c r="B32" s="139" t="s">
        <v>244</v>
      </c>
      <c r="C32" s="23" t="s">
        <v>121</v>
      </c>
      <c r="D32" s="23" t="s">
        <v>342</v>
      </c>
      <c r="E32" s="23" t="s">
        <v>127</v>
      </c>
      <c r="F32" s="23" t="s">
        <v>11</v>
      </c>
      <c r="G32" s="4">
        <v>15022.270000000002</v>
      </c>
      <c r="H32" s="60"/>
      <c r="I32" s="60">
        <v>15500</v>
      </c>
      <c r="J32" s="80" t="s">
        <v>74</v>
      </c>
      <c r="K32" s="62"/>
      <c r="L32" s="78"/>
      <c r="M32" s="62"/>
      <c r="N32" s="24"/>
      <c r="O32" s="24"/>
      <c r="P32" s="24"/>
      <c r="Q32" s="25"/>
      <c r="R32" s="25"/>
      <c r="S32" s="140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51" customHeight="1" x14ac:dyDescent="0.25">
      <c r="A33" s="26"/>
      <c r="B33" s="139" t="s">
        <v>245</v>
      </c>
      <c r="C33" s="23" t="s">
        <v>170</v>
      </c>
      <c r="D33" s="23" t="s">
        <v>343</v>
      </c>
      <c r="E33" s="23" t="s">
        <v>127</v>
      </c>
      <c r="F33" s="23" t="s">
        <v>11</v>
      </c>
      <c r="G33" s="4">
        <v>268.14</v>
      </c>
      <c r="H33" s="60"/>
      <c r="I33" s="60">
        <v>300</v>
      </c>
      <c r="J33" s="81" t="s">
        <v>74</v>
      </c>
      <c r="K33" s="62"/>
      <c r="L33" s="78"/>
      <c r="M33" s="62"/>
      <c r="N33" s="24"/>
      <c r="O33" s="24"/>
      <c r="P33" s="24"/>
      <c r="Q33" s="25"/>
      <c r="R33" s="25"/>
      <c r="S33" s="140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51" customHeight="1" x14ac:dyDescent="0.25">
      <c r="A34" s="26"/>
      <c r="B34" s="139" t="s">
        <v>246</v>
      </c>
      <c r="C34" s="23" t="s">
        <v>442</v>
      </c>
      <c r="D34" s="23" t="s">
        <v>344</v>
      </c>
      <c r="E34" s="23" t="s">
        <v>127</v>
      </c>
      <c r="F34" s="23" t="s">
        <v>11</v>
      </c>
      <c r="G34" s="4">
        <v>290</v>
      </c>
      <c r="H34" s="60"/>
      <c r="I34" s="60">
        <v>300</v>
      </c>
      <c r="J34" s="80" t="s">
        <v>74</v>
      </c>
      <c r="K34" s="62"/>
      <c r="L34" s="78"/>
      <c r="M34" s="62"/>
      <c r="N34" s="24"/>
      <c r="O34" s="24"/>
      <c r="P34" s="24"/>
      <c r="Q34" s="25"/>
      <c r="R34" s="25"/>
      <c r="S34" s="140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51" customHeight="1" x14ac:dyDescent="0.25">
      <c r="A35" s="26"/>
      <c r="B35" s="139" t="s">
        <v>247</v>
      </c>
      <c r="C35" s="23" t="s">
        <v>171</v>
      </c>
      <c r="D35" s="23" t="s">
        <v>343</v>
      </c>
      <c r="E35" s="23" t="s">
        <v>127</v>
      </c>
      <c r="F35" s="23" t="s">
        <v>11</v>
      </c>
      <c r="G35" s="4">
        <v>346</v>
      </c>
      <c r="H35" s="60"/>
      <c r="I35" s="60">
        <v>400</v>
      </c>
      <c r="J35" s="81" t="s">
        <v>74</v>
      </c>
      <c r="K35" s="62"/>
      <c r="L35" s="78"/>
      <c r="M35" s="62"/>
      <c r="N35" s="24"/>
      <c r="O35" s="24"/>
      <c r="P35" s="24"/>
      <c r="Q35" s="25"/>
      <c r="R35" s="25"/>
      <c r="S35" s="140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51" customHeight="1" x14ac:dyDescent="0.25">
      <c r="A36" s="26"/>
      <c r="B36" s="139" t="s">
        <v>248</v>
      </c>
      <c r="C36" s="23" t="s">
        <v>310</v>
      </c>
      <c r="D36" s="23" t="s">
        <v>344</v>
      </c>
      <c r="E36" s="23" t="s">
        <v>127</v>
      </c>
      <c r="F36" s="23" t="s">
        <v>11</v>
      </c>
      <c r="G36" s="4">
        <v>3316</v>
      </c>
      <c r="H36" s="60"/>
      <c r="I36" s="60">
        <v>3500</v>
      </c>
      <c r="J36" s="80" t="s">
        <v>74</v>
      </c>
      <c r="K36" s="62"/>
      <c r="L36" s="78"/>
      <c r="M36" s="62"/>
      <c r="N36" s="24"/>
      <c r="O36" s="24"/>
      <c r="P36" s="24"/>
      <c r="Q36" s="25"/>
      <c r="R36" s="25"/>
      <c r="S36" s="140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51" customHeight="1" x14ac:dyDescent="0.25">
      <c r="A37" s="26"/>
      <c r="B37" s="139" t="s">
        <v>249</v>
      </c>
      <c r="C37" s="23" t="s">
        <v>487</v>
      </c>
      <c r="D37" s="23" t="s">
        <v>486</v>
      </c>
      <c r="E37" s="23" t="s">
        <v>127</v>
      </c>
      <c r="F37" s="23" t="s">
        <v>11</v>
      </c>
      <c r="G37" s="4">
        <v>4416</v>
      </c>
      <c r="H37" s="60"/>
      <c r="I37" s="60">
        <v>4600</v>
      </c>
      <c r="J37" s="80" t="s">
        <v>74</v>
      </c>
      <c r="K37" s="62"/>
      <c r="L37" s="78"/>
      <c r="M37" s="62"/>
      <c r="N37" s="24"/>
      <c r="O37" s="24"/>
      <c r="P37" s="24"/>
      <c r="Q37" s="25"/>
      <c r="R37" s="25"/>
      <c r="S37" s="140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51" customHeight="1" x14ac:dyDescent="0.25">
      <c r="A38" s="26"/>
      <c r="B38" s="139" t="s">
        <v>372</v>
      </c>
      <c r="C38" s="23" t="s">
        <v>172</v>
      </c>
      <c r="D38" s="23" t="s">
        <v>331</v>
      </c>
      <c r="E38" s="23" t="s">
        <v>127</v>
      </c>
      <c r="F38" s="23" t="s">
        <v>11</v>
      </c>
      <c r="G38" s="4">
        <v>22</v>
      </c>
      <c r="H38" s="60"/>
      <c r="I38" s="60">
        <v>30</v>
      </c>
      <c r="J38" s="81" t="s">
        <v>74</v>
      </c>
      <c r="K38" s="62"/>
      <c r="L38" s="78"/>
      <c r="M38" s="62"/>
      <c r="N38" s="24"/>
      <c r="O38" s="24"/>
      <c r="P38" s="24"/>
      <c r="Q38" s="25"/>
      <c r="R38" s="25"/>
      <c r="S38" s="140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51" customHeight="1" x14ac:dyDescent="0.25">
      <c r="A39" s="26"/>
      <c r="B39" s="139" t="s">
        <v>376</v>
      </c>
      <c r="C39" s="23" t="s">
        <v>309</v>
      </c>
      <c r="D39" s="23" t="s">
        <v>331</v>
      </c>
      <c r="E39" s="23" t="s">
        <v>127</v>
      </c>
      <c r="F39" s="23" t="s">
        <v>11</v>
      </c>
      <c r="G39" s="4">
        <v>25.8</v>
      </c>
      <c r="H39" s="60"/>
      <c r="I39" s="60">
        <v>30</v>
      </c>
      <c r="J39" s="80" t="s">
        <v>74</v>
      </c>
      <c r="K39" s="62"/>
      <c r="L39" s="78"/>
      <c r="M39" s="62"/>
      <c r="N39" s="24"/>
      <c r="O39" s="24"/>
      <c r="P39" s="24"/>
      <c r="Q39" s="25"/>
      <c r="R39" s="25"/>
      <c r="S39" s="140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51" customHeight="1" x14ac:dyDescent="0.25">
      <c r="A40" s="26"/>
      <c r="B40" s="139" t="s">
        <v>423</v>
      </c>
      <c r="C40" s="23" t="s">
        <v>428</v>
      </c>
      <c r="D40" s="23" t="s">
        <v>331</v>
      </c>
      <c r="E40" s="23" t="s">
        <v>127</v>
      </c>
      <c r="F40" s="23" t="s">
        <v>11</v>
      </c>
      <c r="G40" s="4">
        <v>10</v>
      </c>
      <c r="H40" s="60"/>
      <c r="I40" s="60">
        <v>20</v>
      </c>
      <c r="J40" s="81" t="s">
        <v>74</v>
      </c>
      <c r="K40" s="62"/>
      <c r="L40" s="78"/>
      <c r="M40" s="62"/>
      <c r="N40" s="24"/>
      <c r="O40" s="24"/>
      <c r="P40" s="24"/>
      <c r="Q40" s="25"/>
      <c r="R40" s="25"/>
      <c r="S40" s="1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51" customHeight="1" x14ac:dyDescent="0.25">
      <c r="A41" s="26"/>
      <c r="B41" s="139" t="s">
        <v>425</v>
      </c>
      <c r="C41" s="23" t="s">
        <v>362</v>
      </c>
      <c r="D41" s="23" t="s">
        <v>331</v>
      </c>
      <c r="E41" s="23" t="s">
        <v>127</v>
      </c>
      <c r="F41" s="23" t="s">
        <v>11</v>
      </c>
      <c r="G41" s="4">
        <v>525</v>
      </c>
      <c r="H41" s="60"/>
      <c r="I41" s="60">
        <v>600</v>
      </c>
      <c r="J41" s="80" t="s">
        <v>74</v>
      </c>
      <c r="K41" s="62"/>
      <c r="L41" s="78"/>
      <c r="M41" s="62"/>
      <c r="N41" s="24"/>
      <c r="O41" s="24"/>
      <c r="P41" s="24"/>
      <c r="Q41" s="25"/>
      <c r="R41" s="25"/>
      <c r="S41" s="140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51" customHeight="1" x14ac:dyDescent="0.25">
      <c r="A42" s="26"/>
      <c r="B42" s="139" t="s">
        <v>427</v>
      </c>
      <c r="C42" s="23" t="s">
        <v>426</v>
      </c>
      <c r="D42" s="23" t="s">
        <v>331</v>
      </c>
      <c r="E42" s="23" t="s">
        <v>127</v>
      </c>
      <c r="F42" s="23" t="s">
        <v>11</v>
      </c>
      <c r="G42" s="4">
        <v>30</v>
      </c>
      <c r="H42" s="60"/>
      <c r="I42" s="60">
        <v>40</v>
      </c>
      <c r="J42" s="81" t="s">
        <v>74</v>
      </c>
      <c r="K42" s="62"/>
      <c r="L42" s="78"/>
      <c r="M42" s="62"/>
      <c r="N42" s="24"/>
      <c r="O42" s="24"/>
      <c r="P42" s="24"/>
      <c r="Q42" s="25"/>
      <c r="R42" s="25"/>
      <c r="S42" s="140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51" customHeight="1" x14ac:dyDescent="0.25">
      <c r="A43" s="26"/>
      <c r="B43" s="139" t="s">
        <v>436</v>
      </c>
      <c r="C43" s="23" t="s">
        <v>424</v>
      </c>
      <c r="D43" s="23" t="s">
        <v>331</v>
      </c>
      <c r="E43" s="23" t="s">
        <v>127</v>
      </c>
      <c r="F43" s="23" t="s">
        <v>11</v>
      </c>
      <c r="G43" s="4">
        <v>60</v>
      </c>
      <c r="H43" s="60"/>
      <c r="I43" s="60">
        <v>100</v>
      </c>
      <c r="J43" s="80" t="s">
        <v>74</v>
      </c>
      <c r="K43" s="62"/>
      <c r="L43" s="78"/>
      <c r="M43" s="62"/>
      <c r="N43" s="24"/>
      <c r="O43" s="24"/>
      <c r="P43" s="24"/>
      <c r="Q43" s="25"/>
      <c r="R43" s="25"/>
      <c r="S43" s="140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51" customHeight="1" x14ac:dyDescent="0.25">
      <c r="A44" s="26"/>
      <c r="B44" s="139" t="s">
        <v>439</v>
      </c>
      <c r="C44" s="23" t="s">
        <v>373</v>
      </c>
      <c r="D44" s="23" t="s">
        <v>374</v>
      </c>
      <c r="E44" s="23" t="s">
        <v>375</v>
      </c>
      <c r="F44" s="23" t="s">
        <v>6</v>
      </c>
      <c r="G44" s="4">
        <v>3675</v>
      </c>
      <c r="H44" s="60"/>
      <c r="I44" s="60">
        <v>4050</v>
      </c>
      <c r="J44" s="81" t="s">
        <v>74</v>
      </c>
      <c r="K44" s="24"/>
      <c r="L44" s="78"/>
      <c r="M44" s="62"/>
      <c r="N44" s="24"/>
      <c r="O44" s="24"/>
      <c r="P44" s="24"/>
      <c r="Q44" s="25"/>
      <c r="R44" s="25"/>
      <c r="S44" s="140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51" customHeight="1" x14ac:dyDescent="0.25">
      <c r="A45" s="26"/>
      <c r="B45" s="139" t="s">
        <v>488</v>
      </c>
      <c r="C45" s="23" t="s">
        <v>373</v>
      </c>
      <c r="D45" s="23" t="s">
        <v>377</v>
      </c>
      <c r="E45" s="23" t="s">
        <v>375</v>
      </c>
      <c r="F45" s="23" t="s">
        <v>6</v>
      </c>
      <c r="G45" s="4">
        <v>3675</v>
      </c>
      <c r="H45" s="60"/>
      <c r="I45" s="60">
        <v>4050</v>
      </c>
      <c r="J45" s="80" t="s">
        <v>74</v>
      </c>
      <c r="K45" s="24"/>
      <c r="L45" s="78"/>
      <c r="M45" s="62"/>
      <c r="N45" s="24"/>
      <c r="O45" s="24"/>
      <c r="P45" s="24"/>
      <c r="Q45" s="25"/>
      <c r="R45" s="25"/>
      <c r="S45" s="140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51" customHeight="1" x14ac:dyDescent="0.25">
      <c r="A46" s="26"/>
      <c r="B46" s="139" t="s">
        <v>489</v>
      </c>
      <c r="C46" s="23" t="s">
        <v>437</v>
      </c>
      <c r="D46" s="23" t="s">
        <v>438</v>
      </c>
      <c r="E46" s="23" t="s">
        <v>375</v>
      </c>
      <c r="F46" s="23" t="s">
        <v>6</v>
      </c>
      <c r="G46" s="4">
        <v>4</v>
      </c>
      <c r="H46" s="60"/>
      <c r="I46" s="60">
        <v>6</v>
      </c>
      <c r="J46" s="81" t="s">
        <v>74</v>
      </c>
      <c r="K46" s="24"/>
      <c r="L46" s="78"/>
      <c r="M46" s="62"/>
      <c r="N46" s="24"/>
      <c r="O46" s="24"/>
      <c r="P46" s="24"/>
      <c r="Q46" s="25"/>
      <c r="R46" s="25"/>
      <c r="S46" s="140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51" customHeight="1" x14ac:dyDescent="0.25">
      <c r="A47" s="26"/>
      <c r="B47" s="139" t="s">
        <v>490</v>
      </c>
      <c r="C47" s="23" t="s">
        <v>437</v>
      </c>
      <c r="D47" s="23" t="s">
        <v>438</v>
      </c>
      <c r="E47" s="23" t="s">
        <v>375</v>
      </c>
      <c r="F47" s="23" t="s">
        <v>6</v>
      </c>
      <c r="G47" s="4">
        <v>4</v>
      </c>
      <c r="H47" s="60"/>
      <c r="I47" s="60">
        <v>6</v>
      </c>
      <c r="J47" s="80" t="s">
        <v>74</v>
      </c>
      <c r="K47" s="24"/>
      <c r="L47" s="78"/>
      <c r="M47" s="62"/>
      <c r="N47" s="24"/>
      <c r="O47" s="24"/>
      <c r="P47" s="24"/>
      <c r="Q47" s="25"/>
      <c r="R47" s="25"/>
      <c r="S47" s="140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.75" customHeight="1" x14ac:dyDescent="0.25">
      <c r="A48" s="26"/>
      <c r="B48" s="137" t="s">
        <v>10</v>
      </c>
      <c r="C48" s="55" t="s">
        <v>164</v>
      </c>
      <c r="D48" s="55"/>
      <c r="E48" s="55"/>
      <c r="F48" s="55"/>
      <c r="G48" s="61" t="s">
        <v>6</v>
      </c>
      <c r="H48" s="59" t="s">
        <v>443</v>
      </c>
      <c r="I48" s="59"/>
      <c r="J48" s="55"/>
      <c r="K48" s="55"/>
      <c r="L48" s="55"/>
      <c r="M48" s="55"/>
      <c r="N48" s="55"/>
      <c r="O48" s="55"/>
      <c r="P48" s="55"/>
      <c r="Q48" s="55"/>
      <c r="R48" s="63"/>
      <c r="S48" s="13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76.5" x14ac:dyDescent="0.25">
      <c r="A49" s="26"/>
      <c r="B49" s="139" t="s">
        <v>95</v>
      </c>
      <c r="C49" s="23" t="s">
        <v>176</v>
      </c>
      <c r="D49" s="23" t="s">
        <v>367</v>
      </c>
      <c r="E49" s="23" t="s">
        <v>157</v>
      </c>
      <c r="F49" s="23" t="s">
        <v>6</v>
      </c>
      <c r="G49" s="4">
        <v>3413</v>
      </c>
      <c r="H49" s="60">
        <v>1196.1949999999999</v>
      </c>
      <c r="I49" s="60">
        <v>3413</v>
      </c>
      <c r="J49" s="79"/>
      <c r="K49" s="62"/>
      <c r="L49" s="78"/>
      <c r="M49" s="62"/>
      <c r="N49" s="24"/>
      <c r="O49" s="24"/>
      <c r="P49" s="24"/>
      <c r="Q49" s="25"/>
      <c r="R49" s="25"/>
      <c r="S49" s="140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5.75" x14ac:dyDescent="0.25">
      <c r="A50" s="26"/>
      <c r="B50" s="137" t="s">
        <v>128</v>
      </c>
      <c r="C50" s="56" t="s">
        <v>158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64"/>
      <c r="S50" s="14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86.45" customHeight="1" x14ac:dyDescent="0.25">
      <c r="A51" s="26"/>
      <c r="B51" s="139" t="s">
        <v>129</v>
      </c>
      <c r="C51" s="66" t="s">
        <v>178</v>
      </c>
      <c r="D51" s="23" t="s">
        <v>345</v>
      </c>
      <c r="E51" s="23" t="s">
        <v>270</v>
      </c>
      <c r="F51" s="23" t="s">
        <v>6</v>
      </c>
      <c r="G51" s="4">
        <v>408</v>
      </c>
      <c r="H51" s="60"/>
      <c r="I51" s="60">
        <v>408</v>
      </c>
      <c r="J51" s="80" t="s">
        <v>74</v>
      </c>
      <c r="K51" s="62"/>
      <c r="L51" s="78"/>
      <c r="M51" s="62"/>
      <c r="N51" s="24"/>
      <c r="O51" s="24"/>
      <c r="P51" s="24"/>
      <c r="Q51" s="25"/>
      <c r="R51" s="25"/>
      <c r="S51" s="140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5.75" customHeight="1" x14ac:dyDescent="0.25">
      <c r="A52" s="26"/>
      <c r="B52" s="137" t="s">
        <v>159</v>
      </c>
      <c r="C52" s="56" t="s">
        <v>92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64"/>
      <c r="S52" s="14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50.1" customHeight="1" x14ac:dyDescent="0.25">
      <c r="A53" s="26"/>
      <c r="B53" s="139" t="s">
        <v>160</v>
      </c>
      <c r="C53" s="23" t="s">
        <v>94</v>
      </c>
      <c r="D53" s="23" t="s">
        <v>346</v>
      </c>
      <c r="E53" s="23" t="s">
        <v>313</v>
      </c>
      <c r="F53" s="23" t="s">
        <v>11</v>
      </c>
      <c r="G53" s="4">
        <v>1117.5</v>
      </c>
      <c r="H53" s="4"/>
      <c r="I53" s="4">
        <v>1230</v>
      </c>
      <c r="J53" s="80" t="s">
        <v>74</v>
      </c>
      <c r="K53" s="62"/>
      <c r="L53" s="78"/>
      <c r="M53" s="62"/>
      <c r="N53" s="24"/>
      <c r="O53" s="24"/>
      <c r="P53" s="24"/>
      <c r="Q53" s="25"/>
      <c r="R53" s="25"/>
      <c r="S53" s="140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50.1" customHeight="1" x14ac:dyDescent="0.25">
      <c r="A54" s="26"/>
      <c r="B54" s="139" t="s">
        <v>161</v>
      </c>
      <c r="C54" s="23" t="s">
        <v>314</v>
      </c>
      <c r="D54" s="23" t="s">
        <v>347</v>
      </c>
      <c r="E54" s="23" t="s">
        <v>313</v>
      </c>
      <c r="F54" s="23" t="s">
        <v>11</v>
      </c>
      <c r="G54" s="4">
        <v>335.25</v>
      </c>
      <c r="H54" s="4"/>
      <c r="I54" s="4">
        <v>370</v>
      </c>
      <c r="J54" s="81" t="s">
        <v>74</v>
      </c>
      <c r="K54" s="62"/>
      <c r="L54" s="78"/>
      <c r="M54" s="62"/>
      <c r="N54" s="24"/>
      <c r="O54" s="24"/>
      <c r="P54" s="24"/>
      <c r="Q54" s="25"/>
      <c r="R54" s="25"/>
      <c r="S54" s="140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50.1" customHeight="1" x14ac:dyDescent="0.25">
      <c r="A55" s="26"/>
      <c r="B55" s="139" t="s">
        <v>162</v>
      </c>
      <c r="C55" s="23" t="s">
        <v>315</v>
      </c>
      <c r="D55" s="23" t="s">
        <v>348</v>
      </c>
      <c r="E55" s="23" t="s">
        <v>313</v>
      </c>
      <c r="F55" s="23" t="s">
        <v>11</v>
      </c>
      <c r="G55" s="4">
        <v>111.75</v>
      </c>
      <c r="H55" s="4"/>
      <c r="I55" s="4">
        <v>130</v>
      </c>
      <c r="J55" s="80" t="s">
        <v>74</v>
      </c>
      <c r="K55" s="62"/>
      <c r="L55" s="78"/>
      <c r="M55" s="62"/>
      <c r="N55" s="24"/>
      <c r="O55" s="24"/>
      <c r="P55" s="24"/>
      <c r="Q55" s="25"/>
      <c r="R55" s="25"/>
      <c r="S55" s="140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50.1" customHeight="1" x14ac:dyDescent="0.25">
      <c r="A56" s="26"/>
      <c r="B56" s="139" t="s">
        <v>163</v>
      </c>
      <c r="C56" s="23" t="s">
        <v>350</v>
      </c>
      <c r="D56" s="23" t="s">
        <v>363</v>
      </c>
      <c r="E56" s="23" t="s">
        <v>364</v>
      </c>
      <c r="F56" s="23" t="s">
        <v>6</v>
      </c>
      <c r="G56" s="4">
        <v>47</v>
      </c>
      <c r="H56" s="4"/>
      <c r="I56" s="4">
        <v>47</v>
      </c>
      <c r="J56" s="81" t="s">
        <v>74</v>
      </c>
      <c r="K56" s="62"/>
      <c r="L56" s="78"/>
      <c r="M56" s="62"/>
      <c r="N56" s="24"/>
      <c r="O56" s="24"/>
      <c r="P56" s="24"/>
      <c r="Q56" s="25"/>
      <c r="R56" s="25"/>
      <c r="S56" s="140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50.1" customHeight="1" x14ac:dyDescent="0.25">
      <c r="A57" s="26"/>
      <c r="B57" s="139" t="s">
        <v>316</v>
      </c>
      <c r="C57" s="67" t="s">
        <v>93</v>
      </c>
      <c r="D57" s="23" t="s">
        <v>473</v>
      </c>
      <c r="E57" s="23" t="s">
        <v>96</v>
      </c>
      <c r="F57" s="23" t="s">
        <v>6</v>
      </c>
      <c r="G57" s="4">
        <v>2</v>
      </c>
      <c r="H57" s="4"/>
      <c r="I57" s="4">
        <v>2</v>
      </c>
      <c r="J57" s="80" t="s">
        <v>74</v>
      </c>
      <c r="K57" s="62"/>
      <c r="L57" s="78"/>
      <c r="M57" s="62"/>
      <c r="N57" s="24"/>
      <c r="O57" s="24"/>
      <c r="P57" s="24"/>
      <c r="Q57" s="25"/>
      <c r="R57" s="25"/>
      <c r="S57" s="140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50.1" customHeight="1" x14ac:dyDescent="0.25">
      <c r="A58" s="26"/>
      <c r="B58" s="139" t="s">
        <v>317</v>
      </c>
      <c r="C58" s="67" t="s">
        <v>93</v>
      </c>
      <c r="D58" s="23" t="s">
        <v>474</v>
      </c>
      <c r="E58" s="23" t="s">
        <v>96</v>
      </c>
      <c r="F58" s="23" t="s">
        <v>6</v>
      </c>
      <c r="G58" s="4">
        <v>1</v>
      </c>
      <c r="H58" s="4"/>
      <c r="I58" s="4">
        <v>1</v>
      </c>
      <c r="J58" s="81" t="s">
        <v>74</v>
      </c>
      <c r="K58" s="62"/>
      <c r="L58" s="78"/>
      <c r="M58" s="62"/>
      <c r="N58" s="24"/>
      <c r="O58" s="24"/>
      <c r="P58" s="24"/>
      <c r="Q58" s="25"/>
      <c r="R58" s="25"/>
      <c r="S58" s="140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50.1" customHeight="1" x14ac:dyDescent="0.25">
      <c r="A59" s="26"/>
      <c r="B59" s="139" t="s">
        <v>318</v>
      </c>
      <c r="C59" s="23" t="s">
        <v>130</v>
      </c>
      <c r="D59" s="23" t="s">
        <v>352</v>
      </c>
      <c r="E59" s="23" t="s">
        <v>75</v>
      </c>
      <c r="F59" s="6" t="s">
        <v>14</v>
      </c>
      <c r="G59" s="4">
        <v>10.5</v>
      </c>
      <c r="H59" s="4"/>
      <c r="I59" s="4">
        <v>12</v>
      </c>
      <c r="J59" s="80" t="s">
        <v>74</v>
      </c>
      <c r="K59" s="62"/>
      <c r="L59" s="78"/>
      <c r="M59" s="62"/>
      <c r="N59" s="24"/>
      <c r="O59" s="24"/>
      <c r="P59" s="24"/>
      <c r="Q59" s="25"/>
      <c r="R59" s="25"/>
      <c r="S59" s="140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50.1" customHeight="1" x14ac:dyDescent="0.25">
      <c r="A60" s="26"/>
      <c r="B60" s="139" t="s">
        <v>319</v>
      </c>
      <c r="C60" s="23" t="s">
        <v>130</v>
      </c>
      <c r="D60" s="23" t="s">
        <v>351</v>
      </c>
      <c r="E60" s="23" t="s">
        <v>75</v>
      </c>
      <c r="F60" s="6" t="s">
        <v>14</v>
      </c>
      <c r="G60" s="4">
        <v>7.5787500000000003</v>
      </c>
      <c r="H60" s="4"/>
      <c r="I60" s="4">
        <v>9</v>
      </c>
      <c r="J60" s="81" t="s">
        <v>74</v>
      </c>
      <c r="K60" s="62"/>
      <c r="L60" s="78"/>
      <c r="M60" s="62"/>
      <c r="N60" s="24"/>
      <c r="O60" s="24"/>
      <c r="P60" s="24"/>
      <c r="Q60" s="25"/>
      <c r="R60" s="25"/>
      <c r="S60" s="14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50.1" customHeight="1" x14ac:dyDescent="0.25">
      <c r="A61" s="26"/>
      <c r="B61" s="139" t="s">
        <v>324</v>
      </c>
      <c r="C61" s="23" t="s">
        <v>323</v>
      </c>
      <c r="D61" s="23" t="s">
        <v>327</v>
      </c>
      <c r="E61" s="23" t="s">
        <v>131</v>
      </c>
      <c r="F61" s="6" t="s">
        <v>11</v>
      </c>
      <c r="G61" s="86">
        <v>5.64</v>
      </c>
      <c r="H61" s="4"/>
      <c r="I61" s="4">
        <v>6</v>
      </c>
      <c r="J61" s="80" t="s">
        <v>74</v>
      </c>
      <c r="K61" s="62"/>
      <c r="L61" s="78"/>
      <c r="M61" s="62"/>
      <c r="N61" s="24"/>
      <c r="O61" s="24"/>
      <c r="P61" s="24"/>
      <c r="Q61" s="25"/>
      <c r="R61" s="25"/>
      <c r="S61" s="140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50.1" customHeight="1" x14ac:dyDescent="0.25">
      <c r="A62" s="26"/>
      <c r="B62" s="139" t="s">
        <v>325</v>
      </c>
      <c r="C62" s="23" t="s">
        <v>323</v>
      </c>
      <c r="D62" s="23" t="s">
        <v>328</v>
      </c>
      <c r="E62" s="23" t="s">
        <v>131</v>
      </c>
      <c r="F62" s="6" t="s">
        <v>11</v>
      </c>
      <c r="G62" s="86">
        <v>6.09</v>
      </c>
      <c r="H62" s="4"/>
      <c r="I62" s="4">
        <v>7</v>
      </c>
      <c r="J62" s="81" t="s">
        <v>74</v>
      </c>
      <c r="K62" s="62"/>
      <c r="L62" s="78"/>
      <c r="M62" s="62"/>
      <c r="N62" s="24"/>
      <c r="O62" s="24"/>
      <c r="P62" s="24"/>
      <c r="Q62" s="25"/>
      <c r="R62" s="25"/>
      <c r="S62" s="140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50.1" customHeight="1" x14ac:dyDescent="0.25">
      <c r="A63" s="26"/>
      <c r="B63" s="139" t="s">
        <v>326</v>
      </c>
      <c r="C63" s="23" t="s">
        <v>323</v>
      </c>
      <c r="D63" s="23" t="s">
        <v>329</v>
      </c>
      <c r="E63" s="23" t="s">
        <v>131</v>
      </c>
      <c r="F63" s="6" t="s">
        <v>11</v>
      </c>
      <c r="G63" s="86">
        <v>11.889999999999999</v>
      </c>
      <c r="H63" s="4"/>
      <c r="I63" s="4">
        <v>13</v>
      </c>
      <c r="J63" s="80" t="s">
        <v>74</v>
      </c>
      <c r="K63" s="62"/>
      <c r="L63" s="78"/>
      <c r="M63" s="62"/>
      <c r="N63" s="24"/>
      <c r="O63" s="24"/>
      <c r="P63" s="24"/>
      <c r="Q63" s="25"/>
      <c r="R63" s="25"/>
      <c r="S63" s="140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50.1" customHeight="1" x14ac:dyDescent="0.25">
      <c r="A64" s="26"/>
      <c r="B64" s="139" t="s">
        <v>349</v>
      </c>
      <c r="C64" s="23" t="s">
        <v>323</v>
      </c>
      <c r="D64" s="23" t="s">
        <v>330</v>
      </c>
      <c r="E64" s="23" t="s">
        <v>131</v>
      </c>
      <c r="F64" s="6" t="s">
        <v>11</v>
      </c>
      <c r="G64" s="86">
        <v>1.19</v>
      </c>
      <c r="H64" s="4"/>
      <c r="I64" s="4">
        <v>2</v>
      </c>
      <c r="J64" s="81" t="s">
        <v>74</v>
      </c>
      <c r="K64" s="62"/>
      <c r="L64" s="78"/>
      <c r="M64" s="62"/>
      <c r="N64" s="24"/>
      <c r="O64" s="24"/>
      <c r="P64" s="24"/>
      <c r="Q64" s="25"/>
      <c r="R64" s="25"/>
      <c r="S64" s="140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5.75" x14ac:dyDescent="0.25">
      <c r="A65" s="26"/>
      <c r="B65" s="142" t="s">
        <v>41</v>
      </c>
      <c r="C65" s="58" t="s">
        <v>18</v>
      </c>
      <c r="D65" s="58"/>
      <c r="E65" s="58"/>
      <c r="F65" s="58"/>
      <c r="G65" s="58"/>
      <c r="H65" s="58"/>
      <c r="I65" s="58"/>
      <c r="J65" s="80" t="s">
        <v>74</v>
      </c>
      <c r="K65" s="58"/>
      <c r="L65" s="58"/>
      <c r="M65" s="58"/>
      <c r="N65" s="58"/>
      <c r="O65" s="58"/>
      <c r="P65" s="58"/>
      <c r="Q65" s="58"/>
      <c r="R65" s="65"/>
      <c r="S65" s="143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25.5" x14ac:dyDescent="0.25">
      <c r="A66" s="26"/>
      <c r="B66" s="139" t="s">
        <v>99</v>
      </c>
      <c r="C66" s="23" t="s">
        <v>185</v>
      </c>
      <c r="D66" s="23" t="s">
        <v>186</v>
      </c>
      <c r="E66" s="23" t="s">
        <v>254</v>
      </c>
      <c r="F66" s="23" t="s">
        <v>11</v>
      </c>
      <c r="G66" s="4">
        <v>1293.76</v>
      </c>
      <c r="H66" s="4"/>
      <c r="I66" s="60">
        <v>1340</v>
      </c>
      <c r="J66" s="81" t="s">
        <v>74</v>
      </c>
      <c r="K66" s="62"/>
      <c r="L66" s="78"/>
      <c r="M66" s="62"/>
      <c r="N66" s="24"/>
      <c r="O66" s="24"/>
      <c r="P66" s="24"/>
      <c r="Q66" s="25"/>
      <c r="R66" s="25"/>
      <c r="S66" s="140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25.5" x14ac:dyDescent="0.25">
      <c r="A67" s="26"/>
      <c r="B67" s="139" t="s">
        <v>42</v>
      </c>
      <c r="C67" s="23" t="s">
        <v>25</v>
      </c>
      <c r="D67" s="23" t="s">
        <v>40</v>
      </c>
      <c r="E67" s="23" t="s">
        <v>255</v>
      </c>
      <c r="F67" s="23" t="s">
        <v>11</v>
      </c>
      <c r="G67" s="4">
        <v>148.98000000000002</v>
      </c>
      <c r="H67" s="4"/>
      <c r="I67" s="60">
        <v>160</v>
      </c>
      <c r="J67" s="80" t="s">
        <v>74</v>
      </c>
      <c r="K67" s="62"/>
      <c r="L67" s="78"/>
      <c r="M67" s="62"/>
      <c r="N67" s="24"/>
      <c r="O67" s="24"/>
      <c r="P67" s="24"/>
      <c r="Q67" s="25"/>
      <c r="R67" s="25"/>
      <c r="S67" s="140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39.950000000000003" customHeight="1" x14ac:dyDescent="0.25">
      <c r="A68" s="26"/>
      <c r="B68" s="139" t="s">
        <v>100</v>
      </c>
      <c r="C68" s="23" t="s">
        <v>272</v>
      </c>
      <c r="D68" s="23" t="s">
        <v>274</v>
      </c>
      <c r="E68" s="23" t="s">
        <v>273</v>
      </c>
      <c r="F68" s="23" t="s">
        <v>11</v>
      </c>
      <c r="G68" s="4">
        <v>126.49</v>
      </c>
      <c r="H68" s="4"/>
      <c r="I68" s="60">
        <v>140</v>
      </c>
      <c r="J68" s="81" t="s">
        <v>74</v>
      </c>
      <c r="K68" s="62"/>
      <c r="L68" s="78"/>
      <c r="M68" s="62"/>
      <c r="N68" s="24"/>
      <c r="O68" s="24"/>
      <c r="P68" s="24"/>
      <c r="Q68" s="25"/>
      <c r="R68" s="25"/>
      <c r="S68" s="140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39.950000000000003" customHeight="1" x14ac:dyDescent="0.25">
      <c r="A69" s="26"/>
      <c r="B69" s="139" t="s">
        <v>267</v>
      </c>
      <c r="C69" s="67" t="s">
        <v>250</v>
      </c>
      <c r="D69" s="23" t="s">
        <v>252</v>
      </c>
      <c r="E69" s="23" t="s">
        <v>256</v>
      </c>
      <c r="F69" s="23" t="s">
        <v>6</v>
      </c>
      <c r="G69" s="4">
        <v>6438</v>
      </c>
      <c r="H69" s="4"/>
      <c r="I69" s="60">
        <v>6510</v>
      </c>
      <c r="J69" s="80" t="s">
        <v>74</v>
      </c>
      <c r="K69" s="62"/>
      <c r="L69" s="78"/>
      <c r="M69" s="62"/>
      <c r="N69" s="24"/>
      <c r="O69" s="24"/>
      <c r="P69" s="24"/>
      <c r="Q69" s="25"/>
      <c r="R69" s="25"/>
      <c r="S69" s="140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40.5" customHeight="1" x14ac:dyDescent="0.25">
      <c r="A70" s="26"/>
      <c r="B70" s="139" t="s">
        <v>268</v>
      </c>
      <c r="C70" s="23" t="s">
        <v>251</v>
      </c>
      <c r="D70" s="23" t="s">
        <v>253</v>
      </c>
      <c r="E70" s="23" t="s">
        <v>257</v>
      </c>
      <c r="F70" s="23" t="s">
        <v>6</v>
      </c>
      <c r="G70" s="4">
        <v>4</v>
      </c>
      <c r="H70" s="4"/>
      <c r="I70" s="60">
        <v>4</v>
      </c>
      <c r="J70" s="81" t="s">
        <v>74</v>
      </c>
      <c r="K70" s="62"/>
      <c r="L70" s="78"/>
      <c r="M70" s="62"/>
      <c r="N70" s="24"/>
      <c r="O70" s="24"/>
      <c r="P70" s="24"/>
      <c r="Q70" s="25"/>
      <c r="R70" s="25"/>
      <c r="S70" s="14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42" customHeight="1" x14ac:dyDescent="0.25">
      <c r="A71" s="26"/>
      <c r="B71" s="139" t="s">
        <v>269</v>
      </c>
      <c r="C71" s="23" t="s">
        <v>353</v>
      </c>
      <c r="D71" s="23" t="s">
        <v>365</v>
      </c>
      <c r="E71" s="23" t="s">
        <v>366</v>
      </c>
      <c r="F71" s="23" t="s">
        <v>6</v>
      </c>
      <c r="G71" s="4">
        <v>1</v>
      </c>
      <c r="H71" s="4"/>
      <c r="I71" s="60">
        <v>1</v>
      </c>
      <c r="J71" s="80" t="s">
        <v>74</v>
      </c>
      <c r="K71" s="62"/>
      <c r="L71" s="78"/>
      <c r="M71" s="62"/>
      <c r="N71" s="24"/>
      <c r="O71" s="24"/>
      <c r="P71" s="24"/>
      <c r="Q71" s="25"/>
      <c r="R71" s="25"/>
      <c r="S71" s="140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30" customHeight="1" x14ac:dyDescent="0.25">
      <c r="A72" s="26"/>
      <c r="B72" s="139" t="s">
        <v>271</v>
      </c>
      <c r="C72" s="23" t="s">
        <v>39</v>
      </c>
      <c r="D72" s="23" t="s">
        <v>44</v>
      </c>
      <c r="E72" s="23" t="s">
        <v>72</v>
      </c>
      <c r="F72" s="23" t="s">
        <v>6</v>
      </c>
      <c r="G72" s="4">
        <v>20</v>
      </c>
      <c r="H72" s="4"/>
      <c r="I72" s="60">
        <v>20</v>
      </c>
      <c r="J72" s="81" t="s">
        <v>74</v>
      </c>
      <c r="K72" s="62"/>
      <c r="L72" s="78"/>
      <c r="M72" s="62"/>
      <c r="N72" s="24"/>
      <c r="O72" s="24"/>
      <c r="P72" s="24"/>
      <c r="Q72" s="25"/>
      <c r="R72" s="25"/>
      <c r="S72" s="14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.75" customHeight="1" x14ac:dyDescent="0.25">
      <c r="A73" s="26"/>
      <c r="B73" s="135">
        <v>2</v>
      </c>
      <c r="C73" s="98" t="s">
        <v>12</v>
      </c>
      <c r="D73" s="98"/>
      <c r="E73" s="98"/>
      <c r="F73" s="98"/>
      <c r="G73" s="98"/>
      <c r="H73" s="98"/>
      <c r="I73" s="98"/>
      <c r="J73" s="83"/>
      <c r="K73" s="98"/>
      <c r="L73" s="98"/>
      <c r="M73" s="98"/>
      <c r="N73" s="98"/>
      <c r="O73" s="98"/>
      <c r="P73" s="98"/>
      <c r="Q73" s="98"/>
      <c r="R73" s="98"/>
      <c r="S73" s="144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5.75" customHeight="1" x14ac:dyDescent="0.25">
      <c r="A74" s="26"/>
      <c r="B74" s="137" t="s">
        <v>13</v>
      </c>
      <c r="C74" s="55" t="s">
        <v>134</v>
      </c>
      <c r="D74" s="55"/>
      <c r="E74" s="55"/>
      <c r="F74" s="55"/>
      <c r="G74" s="55"/>
      <c r="H74" s="55" t="s">
        <v>15</v>
      </c>
      <c r="I74" s="55"/>
      <c r="J74" s="61"/>
      <c r="K74" s="55"/>
      <c r="L74" s="55"/>
      <c r="M74" s="55"/>
      <c r="N74" s="55"/>
      <c r="O74" s="55"/>
      <c r="P74" s="55"/>
      <c r="Q74" s="55"/>
      <c r="R74" s="63"/>
      <c r="S74" s="138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39.950000000000003" customHeight="1" x14ac:dyDescent="0.25">
      <c r="A75" s="26"/>
      <c r="B75" s="139" t="s">
        <v>321</v>
      </c>
      <c r="C75" s="23" t="s">
        <v>118</v>
      </c>
      <c r="D75" s="23" t="s">
        <v>117</v>
      </c>
      <c r="E75" s="23" t="s">
        <v>73</v>
      </c>
      <c r="F75" s="6" t="s">
        <v>6</v>
      </c>
      <c r="G75" s="4">
        <v>1</v>
      </c>
      <c r="H75" s="4"/>
      <c r="I75" s="4">
        <v>1</v>
      </c>
      <c r="J75" s="80" t="s">
        <v>74</v>
      </c>
      <c r="K75" s="62"/>
      <c r="L75" s="78"/>
      <c r="M75" s="62"/>
      <c r="N75" s="24"/>
      <c r="O75" s="24"/>
      <c r="P75" s="24"/>
      <c r="Q75" s="25"/>
      <c r="R75" s="25"/>
      <c r="S75" s="140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39.950000000000003" customHeight="1" x14ac:dyDescent="0.25">
      <c r="A76" s="26"/>
      <c r="B76" s="139" t="s">
        <v>101</v>
      </c>
      <c r="C76" s="23" t="s">
        <v>135</v>
      </c>
      <c r="D76" s="23" t="s">
        <v>136</v>
      </c>
      <c r="E76" s="23" t="s">
        <v>137</v>
      </c>
      <c r="F76" s="6" t="s">
        <v>6</v>
      </c>
      <c r="G76" s="4">
        <v>177</v>
      </c>
      <c r="H76" s="4"/>
      <c r="I76" s="4">
        <v>177</v>
      </c>
      <c r="J76" s="80" t="s">
        <v>74</v>
      </c>
      <c r="K76" s="62"/>
      <c r="L76" s="78"/>
      <c r="M76" s="62"/>
      <c r="N76" s="24"/>
      <c r="O76" s="24"/>
      <c r="P76" s="24"/>
      <c r="Q76" s="25"/>
      <c r="R76" s="25"/>
      <c r="S76" s="140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39.950000000000003" customHeight="1" x14ac:dyDescent="0.25">
      <c r="A77" s="26"/>
      <c r="B77" s="139" t="s">
        <v>320</v>
      </c>
      <c r="C77" s="23" t="s">
        <v>354</v>
      </c>
      <c r="D77" s="23" t="s">
        <v>355</v>
      </c>
      <c r="E77" s="23" t="s">
        <v>356</v>
      </c>
      <c r="F77" s="6" t="s">
        <v>322</v>
      </c>
      <c r="G77" s="4">
        <v>125</v>
      </c>
      <c r="H77" s="4"/>
      <c r="I77" s="60">
        <v>130</v>
      </c>
      <c r="J77" s="80" t="s">
        <v>74</v>
      </c>
      <c r="K77" s="62"/>
      <c r="L77" s="78"/>
      <c r="M77" s="62"/>
      <c r="N77" s="24"/>
      <c r="O77" s="24"/>
      <c r="P77" s="24"/>
      <c r="Q77" s="25"/>
      <c r="R77" s="25"/>
      <c r="S77" s="140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5.75" x14ac:dyDescent="0.25">
      <c r="A78" s="26"/>
      <c r="B78" s="137" t="s">
        <v>19</v>
      </c>
      <c r="C78" s="55" t="s">
        <v>24</v>
      </c>
      <c r="D78" s="55"/>
      <c r="E78" s="55"/>
      <c r="F78" s="55"/>
      <c r="G78" s="55"/>
      <c r="H78" s="55" t="s">
        <v>15</v>
      </c>
      <c r="I78" s="55"/>
      <c r="J78" s="61"/>
      <c r="K78" s="55"/>
      <c r="L78" s="55"/>
      <c r="M78" s="55"/>
      <c r="N78" s="55"/>
      <c r="O78" s="55"/>
      <c r="P78" s="55"/>
      <c r="Q78" s="55"/>
      <c r="R78" s="63"/>
      <c r="S78" s="13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41.25" customHeight="1" x14ac:dyDescent="0.25">
      <c r="A79" s="26"/>
      <c r="B79" s="139" t="s">
        <v>379</v>
      </c>
      <c r="C79" s="23" t="s">
        <v>431</v>
      </c>
      <c r="D79" s="23" t="s">
        <v>380</v>
      </c>
      <c r="E79" s="23" t="s">
        <v>381</v>
      </c>
      <c r="F79" s="23" t="s">
        <v>15</v>
      </c>
      <c r="G79" s="4">
        <v>0</v>
      </c>
      <c r="H79" s="69">
        <v>1015</v>
      </c>
      <c r="I79" s="69">
        <v>1117</v>
      </c>
      <c r="J79" s="80" t="s">
        <v>74</v>
      </c>
      <c r="K79" s="62"/>
      <c r="L79" s="78"/>
      <c r="M79" s="62"/>
      <c r="N79" s="24"/>
      <c r="O79" s="24"/>
      <c r="P79" s="24"/>
      <c r="Q79" s="25"/>
      <c r="R79" s="25"/>
      <c r="S79" s="140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41.25" customHeight="1" x14ac:dyDescent="0.25">
      <c r="A80" s="26"/>
      <c r="B80" s="139" t="s">
        <v>175</v>
      </c>
      <c r="C80" s="23" t="s">
        <v>387</v>
      </c>
      <c r="D80" s="23" t="s">
        <v>388</v>
      </c>
      <c r="E80" s="23" t="s">
        <v>389</v>
      </c>
      <c r="F80" s="23" t="s">
        <v>14</v>
      </c>
      <c r="G80" s="4"/>
      <c r="H80" s="69">
        <v>81.2</v>
      </c>
      <c r="I80" s="69">
        <v>83</v>
      </c>
      <c r="J80" s="80" t="s">
        <v>74</v>
      </c>
      <c r="K80" s="62"/>
      <c r="L80" s="78"/>
      <c r="M80" s="62"/>
      <c r="N80" s="24"/>
      <c r="O80" s="24"/>
      <c r="P80" s="24"/>
      <c r="Q80" s="25"/>
      <c r="R80" s="25"/>
      <c r="S80" s="14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63.75" x14ac:dyDescent="0.25">
      <c r="A81" s="26"/>
      <c r="B81" s="139" t="s">
        <v>153</v>
      </c>
      <c r="C81" s="23" t="s">
        <v>382</v>
      </c>
      <c r="D81" s="23" t="s">
        <v>384</v>
      </c>
      <c r="E81" s="23" t="s">
        <v>385</v>
      </c>
      <c r="F81" s="23" t="s">
        <v>11</v>
      </c>
      <c r="G81" s="4"/>
      <c r="H81" s="69">
        <v>45</v>
      </c>
      <c r="I81" s="69">
        <v>47</v>
      </c>
      <c r="J81" s="80" t="s">
        <v>74</v>
      </c>
      <c r="K81" s="62"/>
      <c r="L81" s="78"/>
      <c r="M81" s="62"/>
      <c r="N81" s="24"/>
      <c r="O81" s="24"/>
      <c r="P81" s="24"/>
      <c r="Q81" s="25"/>
      <c r="R81" s="25"/>
      <c r="S81" s="140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44.25" customHeight="1" x14ac:dyDescent="0.25">
      <c r="A82" s="26"/>
      <c r="B82" s="139" t="s">
        <v>277</v>
      </c>
      <c r="C82" s="23" t="s">
        <v>119</v>
      </c>
      <c r="D82" s="23" t="s">
        <v>275</v>
      </c>
      <c r="E82" s="23" t="s">
        <v>152</v>
      </c>
      <c r="F82" s="23" t="s">
        <v>15</v>
      </c>
      <c r="G82" s="4">
        <v>1</v>
      </c>
      <c r="H82" s="69">
        <v>44</v>
      </c>
      <c r="I82" s="69">
        <v>48</v>
      </c>
      <c r="J82" s="80" t="s">
        <v>74</v>
      </c>
      <c r="K82" s="62"/>
      <c r="L82" s="78"/>
      <c r="M82" s="62"/>
      <c r="N82" s="24"/>
      <c r="O82" s="24"/>
      <c r="P82" s="24"/>
      <c r="Q82" s="25"/>
      <c r="R82" s="25"/>
      <c r="S82" s="140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40.5" customHeight="1" x14ac:dyDescent="0.25">
      <c r="A83" s="26"/>
      <c r="B83" s="139" t="s">
        <v>383</v>
      </c>
      <c r="C83" s="23" t="s">
        <v>154</v>
      </c>
      <c r="D83" s="23" t="s">
        <v>276</v>
      </c>
      <c r="E83" s="23" t="s">
        <v>152</v>
      </c>
      <c r="F83" s="6" t="s">
        <v>15</v>
      </c>
      <c r="G83" s="4">
        <v>1</v>
      </c>
      <c r="H83" s="69">
        <v>24</v>
      </c>
      <c r="I83" s="69">
        <v>25</v>
      </c>
      <c r="J83" s="80" t="s">
        <v>74</v>
      </c>
      <c r="K83" s="62"/>
      <c r="L83" s="78"/>
      <c r="M83" s="62"/>
      <c r="N83" s="24"/>
      <c r="O83" s="24"/>
      <c r="P83" s="24"/>
      <c r="Q83" s="25"/>
      <c r="R83" s="25"/>
      <c r="S83" s="140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40.5" customHeight="1" x14ac:dyDescent="0.25">
      <c r="A84" s="26"/>
      <c r="B84" s="139" t="s">
        <v>386</v>
      </c>
      <c r="C84" s="23" t="s">
        <v>454</v>
      </c>
      <c r="D84" s="23" t="s">
        <v>455</v>
      </c>
      <c r="E84" s="23" t="s">
        <v>152</v>
      </c>
      <c r="F84" s="23" t="s">
        <v>15</v>
      </c>
      <c r="G84" s="4">
        <v>1</v>
      </c>
      <c r="H84" s="69">
        <v>46.5</v>
      </c>
      <c r="I84" s="69">
        <v>48</v>
      </c>
      <c r="J84" s="80" t="s">
        <v>74</v>
      </c>
      <c r="K84" s="62"/>
      <c r="L84" s="78"/>
      <c r="M84" s="62"/>
      <c r="N84" s="24"/>
      <c r="O84" s="24"/>
      <c r="P84" s="24"/>
      <c r="Q84" s="25"/>
      <c r="R84" s="25"/>
      <c r="S84" s="140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.75" customHeight="1" x14ac:dyDescent="0.25">
      <c r="A85" s="26"/>
      <c r="B85" s="135">
        <v>3</v>
      </c>
      <c r="C85" s="98" t="s">
        <v>43</v>
      </c>
      <c r="D85" s="98"/>
      <c r="E85" s="98"/>
      <c r="F85" s="98"/>
      <c r="G85" s="98"/>
      <c r="H85" s="98"/>
      <c r="I85" s="98"/>
      <c r="J85" s="83"/>
      <c r="K85" s="98"/>
      <c r="L85" s="98"/>
      <c r="M85" s="98"/>
      <c r="N85" s="98"/>
      <c r="O85" s="98"/>
      <c r="P85" s="98"/>
      <c r="Q85" s="98"/>
      <c r="R85" s="98"/>
      <c r="S85" s="144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.75" customHeight="1" x14ac:dyDescent="0.25">
      <c r="A86" s="26"/>
      <c r="B86" s="137" t="s">
        <v>102</v>
      </c>
      <c r="C86" s="55" t="s">
        <v>16</v>
      </c>
      <c r="D86" s="55"/>
      <c r="E86" s="55"/>
      <c r="F86" s="55"/>
      <c r="G86" s="55"/>
      <c r="H86" s="55"/>
      <c r="I86" s="55"/>
      <c r="J86" s="61"/>
      <c r="K86" s="55"/>
      <c r="L86" s="55"/>
      <c r="M86" s="55"/>
      <c r="N86" s="55"/>
      <c r="O86" s="55"/>
      <c r="P86" s="55"/>
      <c r="Q86" s="55"/>
      <c r="R86" s="63"/>
      <c r="S86" s="138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30" customHeight="1" x14ac:dyDescent="0.25">
      <c r="A87" s="26"/>
      <c r="B87" s="139" t="s">
        <v>103</v>
      </c>
      <c r="C87" s="94" t="s">
        <v>108</v>
      </c>
      <c r="D87" s="94" t="s">
        <v>333</v>
      </c>
      <c r="E87" s="94" t="s">
        <v>109</v>
      </c>
      <c r="F87" s="23" t="s">
        <v>6</v>
      </c>
      <c r="G87" s="4">
        <v>1</v>
      </c>
      <c r="H87" s="4"/>
      <c r="I87" s="4">
        <v>1</v>
      </c>
      <c r="J87" s="80" t="s">
        <v>74</v>
      </c>
      <c r="K87" s="62"/>
      <c r="L87" s="78"/>
      <c r="M87" s="62"/>
      <c r="N87" s="24"/>
      <c r="O87" s="24"/>
      <c r="P87" s="24"/>
      <c r="Q87" s="25"/>
      <c r="R87" s="25"/>
      <c r="S87" s="140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30" customHeight="1" x14ac:dyDescent="0.25">
      <c r="A88" s="26"/>
      <c r="B88" s="139" t="s">
        <v>104</v>
      </c>
      <c r="C88" s="94" t="s">
        <v>17</v>
      </c>
      <c r="D88" s="94" t="s">
        <v>334</v>
      </c>
      <c r="E88" s="94" t="s">
        <v>76</v>
      </c>
      <c r="F88" s="23" t="s">
        <v>6</v>
      </c>
      <c r="G88" s="4">
        <v>3</v>
      </c>
      <c r="H88" s="4"/>
      <c r="I88" s="4">
        <v>3</v>
      </c>
      <c r="J88" s="80" t="s">
        <v>74</v>
      </c>
      <c r="K88" s="62"/>
      <c r="L88" s="78"/>
      <c r="M88" s="62"/>
      <c r="N88" s="24"/>
      <c r="O88" s="24"/>
      <c r="P88" s="24"/>
      <c r="Q88" s="25"/>
      <c r="R88" s="25"/>
      <c r="S88" s="140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79.150000000000006" customHeight="1" x14ac:dyDescent="0.25">
      <c r="A89" s="26"/>
      <c r="B89" s="139" t="s">
        <v>335</v>
      </c>
      <c r="C89" s="94" t="s">
        <v>110</v>
      </c>
      <c r="D89" s="94" t="s">
        <v>339</v>
      </c>
      <c r="E89" s="94" t="s">
        <v>111</v>
      </c>
      <c r="F89" s="23" t="s">
        <v>6</v>
      </c>
      <c r="G89" s="4">
        <v>1</v>
      </c>
      <c r="H89" s="4"/>
      <c r="I89" s="4">
        <v>1</v>
      </c>
      <c r="J89" s="80" t="s">
        <v>74</v>
      </c>
      <c r="K89" s="62"/>
      <c r="L89" s="78"/>
      <c r="M89" s="62"/>
      <c r="N89" s="24"/>
      <c r="O89" s="24"/>
      <c r="P89" s="24"/>
      <c r="Q89" s="25"/>
      <c r="R89" s="25"/>
      <c r="S89" s="140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50.1" customHeight="1" x14ac:dyDescent="0.25">
      <c r="A90" s="26"/>
      <c r="B90" s="139" t="s">
        <v>105</v>
      </c>
      <c r="C90" s="94" t="s">
        <v>450</v>
      </c>
      <c r="D90" s="94" t="s">
        <v>465</v>
      </c>
      <c r="E90" s="94" t="s">
        <v>462</v>
      </c>
      <c r="F90" s="23" t="s">
        <v>6</v>
      </c>
      <c r="G90" s="4">
        <v>1</v>
      </c>
      <c r="H90" s="4"/>
      <c r="I90" s="4">
        <v>1</v>
      </c>
      <c r="J90" s="80" t="s">
        <v>74</v>
      </c>
      <c r="K90" s="62"/>
      <c r="L90" s="78"/>
      <c r="M90" s="62"/>
      <c r="N90" s="24"/>
      <c r="O90" s="24"/>
      <c r="P90" s="24"/>
      <c r="Q90" s="25"/>
      <c r="R90" s="25"/>
      <c r="S90" s="14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50.1" customHeight="1" x14ac:dyDescent="0.25">
      <c r="A91" s="26"/>
      <c r="B91" s="139" t="s">
        <v>106</v>
      </c>
      <c r="C91" s="94" t="s">
        <v>337</v>
      </c>
      <c r="D91" s="94" t="s">
        <v>338</v>
      </c>
      <c r="E91" s="94" t="s">
        <v>113</v>
      </c>
      <c r="F91" s="23" t="s">
        <v>6</v>
      </c>
      <c r="G91" s="4">
        <v>1</v>
      </c>
      <c r="H91" s="4"/>
      <c r="I91" s="4">
        <v>1</v>
      </c>
      <c r="J91" s="80" t="s">
        <v>74</v>
      </c>
      <c r="K91" s="62"/>
      <c r="L91" s="78"/>
      <c r="M91" s="62"/>
      <c r="N91" s="24"/>
      <c r="O91" s="24"/>
      <c r="P91" s="24"/>
      <c r="Q91" s="25"/>
      <c r="R91" s="25"/>
      <c r="S91" s="140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50.1" customHeight="1" x14ac:dyDescent="0.25">
      <c r="A92" s="26"/>
      <c r="B92" s="139" t="s">
        <v>112</v>
      </c>
      <c r="C92" s="94" t="s">
        <v>451</v>
      </c>
      <c r="D92" s="145" t="s">
        <v>463</v>
      </c>
      <c r="E92" s="94" t="s">
        <v>464</v>
      </c>
      <c r="F92" s="23" t="s">
        <v>6</v>
      </c>
      <c r="G92" s="4">
        <v>1</v>
      </c>
      <c r="H92" s="4"/>
      <c r="I92" s="4">
        <v>1</v>
      </c>
      <c r="J92" s="80" t="s">
        <v>74</v>
      </c>
      <c r="K92" s="62"/>
      <c r="L92" s="78"/>
      <c r="M92" s="62"/>
      <c r="N92" s="24"/>
      <c r="O92" s="24"/>
      <c r="P92" s="24"/>
      <c r="Q92" s="25"/>
      <c r="R92" s="25"/>
      <c r="S92" s="140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50.1" customHeight="1" x14ac:dyDescent="0.25">
      <c r="A93" s="26"/>
      <c r="B93" s="139" t="s">
        <v>336</v>
      </c>
      <c r="C93" s="94" t="s">
        <v>452</v>
      </c>
      <c r="D93" s="94" t="s">
        <v>466</v>
      </c>
      <c r="E93" s="94" t="s">
        <v>477</v>
      </c>
      <c r="F93" s="23" t="s">
        <v>6</v>
      </c>
      <c r="G93" s="4">
        <v>5</v>
      </c>
      <c r="H93" s="4"/>
      <c r="I93" s="4">
        <v>5</v>
      </c>
      <c r="J93" s="80" t="s">
        <v>74</v>
      </c>
      <c r="K93" s="62"/>
      <c r="L93" s="78"/>
      <c r="M93" s="62"/>
      <c r="N93" s="24"/>
      <c r="O93" s="24"/>
      <c r="P93" s="24"/>
      <c r="Q93" s="25"/>
      <c r="R93" s="25"/>
      <c r="S93" s="140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39.950000000000003" customHeight="1" x14ac:dyDescent="0.25">
      <c r="A94" s="26"/>
      <c r="B94" s="139" t="s">
        <v>476</v>
      </c>
      <c r="C94" s="93" t="s">
        <v>23</v>
      </c>
      <c r="D94" s="94" t="s">
        <v>107</v>
      </c>
      <c r="E94" s="94" t="s">
        <v>77</v>
      </c>
      <c r="F94" s="23" t="s">
        <v>6</v>
      </c>
      <c r="G94" s="4">
        <v>1</v>
      </c>
      <c r="H94" s="4"/>
      <c r="I94" s="4">
        <v>1</v>
      </c>
      <c r="J94" s="80" t="s">
        <v>74</v>
      </c>
      <c r="K94" s="62"/>
      <c r="L94" s="78"/>
      <c r="M94" s="62"/>
      <c r="N94" s="24"/>
      <c r="O94" s="24"/>
      <c r="P94" s="24"/>
      <c r="Q94" s="25"/>
      <c r="R94" s="25"/>
      <c r="S94" s="140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.75" customHeight="1" x14ac:dyDescent="0.25">
      <c r="A95" s="26"/>
      <c r="B95" s="137" t="s">
        <v>294</v>
      </c>
      <c r="C95" s="55" t="s">
        <v>293</v>
      </c>
      <c r="D95" s="55"/>
      <c r="E95" s="55"/>
      <c r="F95" s="55"/>
      <c r="G95" s="55"/>
      <c r="H95" s="55"/>
      <c r="I95" s="55"/>
      <c r="J95" s="61"/>
      <c r="K95" s="55"/>
      <c r="L95" s="55"/>
      <c r="M95" s="55"/>
      <c r="N95" s="55"/>
      <c r="O95" s="55"/>
      <c r="P95" s="55"/>
      <c r="Q95" s="55"/>
      <c r="R95" s="63"/>
      <c r="S95" s="138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5.5" x14ac:dyDescent="0.25">
      <c r="A96" s="26"/>
      <c r="B96" s="139" t="s">
        <v>295</v>
      </c>
      <c r="C96" s="23" t="s">
        <v>296</v>
      </c>
      <c r="D96" s="23" t="s">
        <v>432</v>
      </c>
      <c r="E96" s="23" t="s">
        <v>297</v>
      </c>
      <c r="F96" s="23" t="s">
        <v>6</v>
      </c>
      <c r="G96" s="4">
        <v>1</v>
      </c>
      <c r="H96" s="4"/>
      <c r="I96" s="4">
        <v>1</v>
      </c>
      <c r="J96" s="80" t="s">
        <v>74</v>
      </c>
      <c r="K96" s="62"/>
      <c r="L96" s="78"/>
      <c r="M96" s="62"/>
      <c r="N96" s="24"/>
      <c r="O96" s="24"/>
      <c r="P96" s="24"/>
      <c r="Q96" s="25"/>
      <c r="R96" s="25"/>
      <c r="S96" s="140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39.950000000000003" customHeight="1" x14ac:dyDescent="0.25">
      <c r="A97" s="26"/>
      <c r="B97" s="139" t="s">
        <v>300</v>
      </c>
      <c r="C97" s="23" t="s">
        <v>298</v>
      </c>
      <c r="D97" s="23" t="s">
        <v>303</v>
      </c>
      <c r="E97" s="23" t="s">
        <v>304</v>
      </c>
      <c r="F97" s="23" t="s">
        <v>6</v>
      </c>
      <c r="G97" s="4">
        <v>2</v>
      </c>
      <c r="H97" s="4"/>
      <c r="I97" s="4">
        <v>2</v>
      </c>
      <c r="J97" s="80" t="s">
        <v>74</v>
      </c>
      <c r="K97" s="62"/>
      <c r="L97" s="78"/>
      <c r="M97" s="62"/>
      <c r="N97" s="24"/>
      <c r="O97" s="24"/>
      <c r="P97" s="24"/>
      <c r="Q97" s="25"/>
      <c r="R97" s="25"/>
      <c r="S97" s="140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39.950000000000003" customHeight="1" x14ac:dyDescent="0.25">
      <c r="A98" s="26"/>
      <c r="B98" s="139" t="s">
        <v>301</v>
      </c>
      <c r="C98" s="23" t="s">
        <v>299</v>
      </c>
      <c r="D98" s="23" t="s">
        <v>302</v>
      </c>
      <c r="E98" s="23" t="s">
        <v>305</v>
      </c>
      <c r="F98" s="23" t="s">
        <v>6</v>
      </c>
      <c r="G98" s="4">
        <v>1</v>
      </c>
      <c r="H98" s="4"/>
      <c r="I98" s="4">
        <v>1</v>
      </c>
      <c r="J98" s="80" t="s">
        <v>74</v>
      </c>
      <c r="K98" s="62"/>
      <c r="L98" s="78"/>
      <c r="M98" s="62"/>
      <c r="N98" s="24"/>
      <c r="O98" s="24"/>
      <c r="P98" s="24"/>
      <c r="Q98" s="25"/>
      <c r="R98" s="25"/>
      <c r="S98" s="140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5.75" customHeight="1" x14ac:dyDescent="0.25">
      <c r="A99" s="26"/>
      <c r="B99" s="137" t="s">
        <v>399</v>
      </c>
      <c r="C99" s="55" t="s">
        <v>395</v>
      </c>
      <c r="D99" s="55"/>
      <c r="E99" s="55"/>
      <c r="F99" s="55"/>
      <c r="G99" s="55"/>
      <c r="H99" s="55"/>
      <c r="I99" s="55"/>
      <c r="J99" s="61"/>
      <c r="K99" s="55"/>
      <c r="L99" s="55"/>
      <c r="M99" s="55"/>
      <c r="N99" s="55"/>
      <c r="O99" s="55"/>
      <c r="P99" s="55"/>
      <c r="Q99" s="55"/>
      <c r="R99" s="63"/>
      <c r="S99" s="138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39.950000000000003" customHeight="1" x14ac:dyDescent="0.25">
      <c r="A100" s="26"/>
      <c r="B100" s="139" t="s">
        <v>400</v>
      </c>
      <c r="C100" s="23" t="s">
        <v>396</v>
      </c>
      <c r="D100" s="23" t="s">
        <v>403</v>
      </c>
      <c r="E100" s="23" t="s">
        <v>405</v>
      </c>
      <c r="F100" s="23" t="s">
        <v>6</v>
      </c>
      <c r="G100" s="4">
        <v>1</v>
      </c>
      <c r="H100" s="4"/>
      <c r="I100" s="4">
        <v>1</v>
      </c>
      <c r="J100" s="80" t="s">
        <v>74</v>
      </c>
      <c r="K100" s="62"/>
      <c r="L100" s="78"/>
      <c r="M100" s="62"/>
      <c r="N100" s="24"/>
      <c r="O100" s="24"/>
      <c r="P100" s="24"/>
      <c r="Q100" s="25"/>
      <c r="R100" s="25"/>
      <c r="S100" s="14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39.950000000000003" customHeight="1" x14ac:dyDescent="0.25">
      <c r="A101" s="26"/>
      <c r="B101" s="139" t="s">
        <v>401</v>
      </c>
      <c r="C101" s="23" t="s">
        <v>397</v>
      </c>
      <c r="D101" s="23" t="s">
        <v>404</v>
      </c>
      <c r="E101" s="23" t="s">
        <v>406</v>
      </c>
      <c r="F101" s="23" t="s">
        <v>6</v>
      </c>
      <c r="G101" s="4">
        <v>1</v>
      </c>
      <c r="H101" s="4"/>
      <c r="I101" s="4">
        <v>1</v>
      </c>
      <c r="J101" s="80" t="s">
        <v>74</v>
      </c>
      <c r="K101" s="62"/>
      <c r="L101" s="78"/>
      <c r="M101" s="62"/>
      <c r="N101" s="24"/>
      <c r="O101" s="24"/>
      <c r="P101" s="24"/>
      <c r="Q101" s="25"/>
      <c r="R101" s="25"/>
      <c r="S101" s="140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4" x14ac:dyDescent="0.25">
      <c r="A102" s="26"/>
      <c r="B102" s="139" t="s">
        <v>402</v>
      </c>
      <c r="C102" s="23" t="s">
        <v>398</v>
      </c>
      <c r="D102" s="23" t="s">
        <v>433</v>
      </c>
      <c r="E102" s="23" t="s">
        <v>407</v>
      </c>
      <c r="F102" s="23" t="s">
        <v>6</v>
      </c>
      <c r="G102" s="4">
        <v>1</v>
      </c>
      <c r="H102" s="4"/>
      <c r="I102" s="4">
        <v>1</v>
      </c>
      <c r="J102" s="80" t="s">
        <v>74</v>
      </c>
      <c r="K102" s="62"/>
      <c r="L102" s="78"/>
      <c r="M102" s="62"/>
      <c r="N102" s="24"/>
      <c r="O102" s="24"/>
      <c r="P102" s="24"/>
      <c r="Q102" s="25"/>
      <c r="R102" s="25"/>
      <c r="S102" s="140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5.75" x14ac:dyDescent="0.25">
      <c r="A103" s="26"/>
      <c r="B103" s="135">
        <v>4</v>
      </c>
      <c r="C103" s="98" t="s">
        <v>292</v>
      </c>
      <c r="D103" s="98"/>
      <c r="E103" s="98"/>
      <c r="F103" s="98"/>
      <c r="G103" s="98"/>
      <c r="H103" s="98"/>
      <c r="I103" s="98"/>
      <c r="J103" s="83"/>
      <c r="K103" s="98"/>
      <c r="L103" s="98"/>
      <c r="M103" s="98"/>
      <c r="N103" s="98"/>
      <c r="O103" s="98"/>
      <c r="P103" s="98"/>
      <c r="Q103" s="98"/>
      <c r="R103" s="98"/>
      <c r="S103" s="144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5.75" x14ac:dyDescent="0.25">
      <c r="A104" s="26"/>
      <c r="B104" s="137" t="s">
        <v>165</v>
      </c>
      <c r="C104" s="55" t="s">
        <v>181</v>
      </c>
      <c r="D104" s="55"/>
      <c r="E104" s="55"/>
      <c r="F104" s="55"/>
      <c r="G104" s="55"/>
      <c r="H104" s="61" t="s">
        <v>91</v>
      </c>
      <c r="I104" s="61"/>
      <c r="J104" s="61"/>
      <c r="K104" s="55"/>
      <c r="L104" s="55"/>
      <c r="M104" s="55"/>
      <c r="N104" s="55"/>
      <c r="O104" s="55"/>
      <c r="P104" s="55"/>
      <c r="Q104" s="55"/>
      <c r="R104" s="63"/>
      <c r="S104" s="138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45" customHeight="1" x14ac:dyDescent="0.25">
      <c r="A105" s="26"/>
      <c r="B105" s="139" t="s">
        <v>282</v>
      </c>
      <c r="C105" s="23" t="s">
        <v>166</v>
      </c>
      <c r="D105" s="23" t="s">
        <v>167</v>
      </c>
      <c r="E105" s="23"/>
      <c r="F105" s="23" t="s">
        <v>6</v>
      </c>
      <c r="G105" s="4">
        <v>34.130000000000003</v>
      </c>
      <c r="H105" s="4"/>
      <c r="I105" s="4">
        <v>34.130000000000003</v>
      </c>
      <c r="J105" s="80"/>
      <c r="K105" s="62"/>
      <c r="L105" s="78"/>
      <c r="M105" s="62"/>
      <c r="N105" s="24"/>
      <c r="O105" s="24"/>
      <c r="P105" s="24"/>
      <c r="Q105" s="25"/>
      <c r="R105" s="25"/>
      <c r="S105" s="140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45" customHeight="1" x14ac:dyDescent="0.25">
      <c r="A106" s="26"/>
      <c r="B106" s="139" t="s">
        <v>283</v>
      </c>
      <c r="C106" s="23" t="s">
        <v>142</v>
      </c>
      <c r="D106" s="23" t="s">
        <v>146</v>
      </c>
      <c r="E106" s="23"/>
      <c r="F106" s="23" t="s">
        <v>6</v>
      </c>
      <c r="G106" s="4">
        <v>20</v>
      </c>
      <c r="H106" s="4">
        <v>7100</v>
      </c>
      <c r="I106" s="4">
        <v>20</v>
      </c>
      <c r="J106" s="80"/>
      <c r="K106" s="62"/>
      <c r="L106" s="78"/>
      <c r="M106" s="62"/>
      <c r="N106" s="24"/>
      <c r="O106" s="24"/>
      <c r="P106" s="24"/>
      <c r="Q106" s="25"/>
      <c r="R106" s="25"/>
      <c r="S106" s="140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45" customHeight="1" x14ac:dyDescent="0.25">
      <c r="A107" s="26"/>
      <c r="B107" s="139" t="s">
        <v>284</v>
      </c>
      <c r="C107" s="23" t="s">
        <v>143</v>
      </c>
      <c r="D107" s="23" t="s">
        <v>179</v>
      </c>
      <c r="E107" s="23"/>
      <c r="F107" s="23" t="s">
        <v>6</v>
      </c>
      <c r="G107" s="4">
        <v>20</v>
      </c>
      <c r="H107" s="4">
        <v>6500</v>
      </c>
      <c r="I107" s="4">
        <v>20</v>
      </c>
      <c r="J107" s="80"/>
      <c r="K107" s="62"/>
      <c r="L107" s="78"/>
      <c r="M107" s="62"/>
      <c r="N107" s="24"/>
      <c r="O107" s="24"/>
      <c r="P107" s="24"/>
      <c r="Q107" s="25"/>
      <c r="R107" s="25"/>
      <c r="S107" s="140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45" customHeight="1" x14ac:dyDescent="0.25">
      <c r="A108" s="26"/>
      <c r="B108" s="139" t="s">
        <v>285</v>
      </c>
      <c r="C108" s="23" t="s">
        <v>144</v>
      </c>
      <c r="D108" s="23" t="s">
        <v>180</v>
      </c>
      <c r="E108" s="23"/>
      <c r="F108" s="23" t="s">
        <v>6</v>
      </c>
      <c r="G108" s="4">
        <v>6</v>
      </c>
      <c r="H108" s="4">
        <v>690</v>
      </c>
      <c r="I108" s="4">
        <v>6</v>
      </c>
      <c r="J108" s="80"/>
      <c r="K108" s="62"/>
      <c r="L108" s="78"/>
      <c r="M108" s="62"/>
      <c r="N108" s="24"/>
      <c r="O108" s="24"/>
      <c r="P108" s="24"/>
      <c r="Q108" s="25"/>
      <c r="R108" s="25"/>
      <c r="S108" s="140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45" customHeight="1" x14ac:dyDescent="0.25">
      <c r="A109" s="26"/>
      <c r="B109" s="139" t="s">
        <v>485</v>
      </c>
      <c r="C109" s="23" t="s">
        <v>391</v>
      </c>
      <c r="D109" s="23" t="s">
        <v>371</v>
      </c>
      <c r="E109" s="23"/>
      <c r="F109" s="23" t="s">
        <v>6</v>
      </c>
      <c r="G109" s="4">
        <v>11</v>
      </c>
      <c r="H109" s="4">
        <v>611.6</v>
      </c>
      <c r="I109" s="4">
        <v>11</v>
      </c>
      <c r="J109" s="80"/>
      <c r="K109" s="62"/>
      <c r="L109" s="78"/>
      <c r="M109" s="62"/>
      <c r="N109" s="24"/>
      <c r="O109" s="24"/>
      <c r="P109" s="24"/>
      <c r="Q109" s="25"/>
      <c r="R109" s="25"/>
      <c r="S109" s="140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51" customHeight="1" x14ac:dyDescent="0.25">
      <c r="A110" s="26"/>
      <c r="B110" s="139" t="s">
        <v>286</v>
      </c>
      <c r="C110" s="23" t="s">
        <v>121</v>
      </c>
      <c r="D110" s="23" t="s">
        <v>342</v>
      </c>
      <c r="E110" s="23"/>
      <c r="F110" s="23" t="s">
        <v>11</v>
      </c>
      <c r="G110" s="4">
        <v>280</v>
      </c>
      <c r="H110" s="60"/>
      <c r="I110" s="87">
        <v>300</v>
      </c>
      <c r="J110" s="80"/>
      <c r="K110" s="62"/>
      <c r="L110" s="78"/>
      <c r="M110" s="62"/>
      <c r="N110" s="24"/>
      <c r="O110" s="24"/>
      <c r="P110" s="24"/>
      <c r="Q110" s="25"/>
      <c r="R110" s="25"/>
      <c r="S110" s="14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51" customHeight="1" x14ac:dyDescent="0.25">
      <c r="A111" s="26"/>
      <c r="B111" s="139" t="s">
        <v>287</v>
      </c>
      <c r="C111" s="23" t="s">
        <v>170</v>
      </c>
      <c r="D111" s="23" t="s">
        <v>343</v>
      </c>
      <c r="E111" s="23"/>
      <c r="F111" s="23" t="s">
        <v>11</v>
      </c>
      <c r="G111" s="4">
        <v>500</v>
      </c>
      <c r="H111" s="60"/>
      <c r="I111" s="87">
        <v>500</v>
      </c>
      <c r="J111" s="80"/>
      <c r="K111" s="62"/>
      <c r="L111" s="78"/>
      <c r="M111" s="62"/>
      <c r="N111" s="24"/>
      <c r="O111" s="24"/>
      <c r="P111" s="24"/>
      <c r="Q111" s="25"/>
      <c r="R111" s="25"/>
      <c r="S111" s="140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51" customHeight="1" x14ac:dyDescent="0.25">
      <c r="A112" s="26"/>
      <c r="B112" s="139" t="s">
        <v>288</v>
      </c>
      <c r="C112" s="23" t="s">
        <v>171</v>
      </c>
      <c r="D112" s="23" t="s">
        <v>343</v>
      </c>
      <c r="E112" s="23"/>
      <c r="F112" s="23" t="s">
        <v>11</v>
      </c>
      <c r="G112" s="4">
        <v>290</v>
      </c>
      <c r="H112" s="60"/>
      <c r="I112" s="87">
        <v>300</v>
      </c>
      <c r="J112" s="80"/>
      <c r="K112" s="62"/>
      <c r="L112" s="78"/>
      <c r="M112" s="62"/>
      <c r="N112" s="24"/>
      <c r="O112" s="24"/>
      <c r="P112" s="24"/>
      <c r="Q112" s="25"/>
      <c r="R112" s="25"/>
      <c r="S112" s="140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51" customHeight="1" x14ac:dyDescent="0.25">
      <c r="A113" s="26"/>
      <c r="B113" s="139" t="s">
        <v>289</v>
      </c>
      <c r="C113" s="23" t="s">
        <v>310</v>
      </c>
      <c r="D113" s="23" t="s">
        <v>344</v>
      </c>
      <c r="E113" s="23"/>
      <c r="F113" s="23" t="s">
        <v>11</v>
      </c>
      <c r="G113" s="4">
        <v>1000</v>
      </c>
      <c r="H113" s="60"/>
      <c r="I113" s="87">
        <v>1000</v>
      </c>
      <c r="J113" s="80"/>
      <c r="K113" s="62"/>
      <c r="L113" s="78"/>
      <c r="M113" s="62"/>
      <c r="N113" s="24"/>
      <c r="O113" s="24"/>
      <c r="P113" s="24"/>
      <c r="Q113" s="25"/>
      <c r="R113" s="25"/>
      <c r="S113" s="140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51" customHeight="1" x14ac:dyDescent="0.25">
      <c r="A114" s="26"/>
      <c r="B114" s="139" t="s">
        <v>290</v>
      </c>
      <c r="C114" s="23" t="s">
        <v>487</v>
      </c>
      <c r="D114" s="23" t="s">
        <v>486</v>
      </c>
      <c r="E114" s="23"/>
      <c r="F114" s="23" t="s">
        <v>11</v>
      </c>
      <c r="G114" s="4"/>
      <c r="H114" s="60"/>
      <c r="I114" s="87"/>
      <c r="J114" s="80"/>
      <c r="K114" s="62"/>
      <c r="L114" s="78"/>
      <c r="M114" s="62"/>
      <c r="N114" s="24"/>
      <c r="O114" s="24"/>
      <c r="P114" s="24"/>
      <c r="Q114" s="25"/>
      <c r="R114" s="25"/>
      <c r="S114" s="140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51" customHeight="1" x14ac:dyDescent="0.25">
      <c r="A115" s="26"/>
      <c r="B115" s="139" t="s">
        <v>291</v>
      </c>
      <c r="C115" s="23" t="s">
        <v>172</v>
      </c>
      <c r="D115" s="23" t="s">
        <v>331</v>
      </c>
      <c r="E115" s="23"/>
      <c r="F115" s="23" t="s">
        <v>11</v>
      </c>
      <c r="G115" s="4">
        <v>10</v>
      </c>
      <c r="H115" s="60"/>
      <c r="I115" s="87">
        <v>10</v>
      </c>
      <c r="J115" s="80"/>
      <c r="K115" s="62"/>
      <c r="L115" s="78"/>
      <c r="M115" s="62"/>
      <c r="N115" s="24"/>
      <c r="O115" s="24"/>
      <c r="P115" s="24"/>
      <c r="Q115" s="25"/>
      <c r="R115" s="25"/>
      <c r="S115" s="140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51" customHeight="1" x14ac:dyDescent="0.25">
      <c r="A116" s="26"/>
      <c r="B116" s="139" t="s">
        <v>357</v>
      </c>
      <c r="C116" s="23" t="s">
        <v>309</v>
      </c>
      <c r="D116" s="23" t="s">
        <v>332</v>
      </c>
      <c r="E116" s="23"/>
      <c r="F116" s="23" t="s">
        <v>11</v>
      </c>
      <c r="G116" s="4">
        <v>10</v>
      </c>
      <c r="H116" s="60"/>
      <c r="I116" s="87">
        <v>10</v>
      </c>
      <c r="J116" s="80"/>
      <c r="K116" s="62"/>
      <c r="L116" s="78"/>
      <c r="M116" s="62"/>
      <c r="N116" s="24"/>
      <c r="O116" s="24"/>
      <c r="P116" s="24"/>
      <c r="Q116" s="25"/>
      <c r="R116" s="25"/>
      <c r="S116" s="140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51" customHeight="1" x14ac:dyDescent="0.25">
      <c r="A117" s="26"/>
      <c r="B117" s="139" t="s">
        <v>358</v>
      </c>
      <c r="C117" s="23" t="s">
        <v>362</v>
      </c>
      <c r="D117" s="23" t="s">
        <v>332</v>
      </c>
      <c r="E117" s="23"/>
      <c r="F117" s="23" t="s">
        <v>11</v>
      </c>
      <c r="G117" s="4">
        <v>64.8</v>
      </c>
      <c r="H117" s="60"/>
      <c r="I117" s="87">
        <v>100</v>
      </c>
      <c r="J117" s="80"/>
      <c r="K117" s="62"/>
      <c r="L117" s="78"/>
      <c r="M117" s="62"/>
      <c r="N117" s="24"/>
      <c r="O117" s="24"/>
      <c r="P117" s="24"/>
      <c r="Q117" s="25"/>
      <c r="R117" s="25"/>
      <c r="S117" s="140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45" customHeight="1" x14ac:dyDescent="0.25">
      <c r="A118" s="26"/>
      <c r="B118" s="139" t="s">
        <v>359</v>
      </c>
      <c r="C118" s="67" t="s">
        <v>250</v>
      </c>
      <c r="D118" s="23" t="s">
        <v>252</v>
      </c>
      <c r="E118" s="23"/>
      <c r="F118" s="23" t="s">
        <v>6</v>
      </c>
      <c r="G118" s="4">
        <v>100</v>
      </c>
      <c r="H118" s="4"/>
      <c r="I118" s="87">
        <v>100</v>
      </c>
      <c r="J118" s="80"/>
      <c r="K118" s="62"/>
      <c r="L118" s="78"/>
      <c r="M118" s="62"/>
      <c r="N118" s="24"/>
      <c r="O118" s="24"/>
      <c r="P118" s="24"/>
      <c r="Q118" s="25"/>
      <c r="R118" s="25"/>
      <c r="S118" s="140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45" customHeight="1" x14ac:dyDescent="0.25">
      <c r="A119" s="26"/>
      <c r="B119" s="139" t="s">
        <v>360</v>
      </c>
      <c r="C119" s="67" t="s">
        <v>278</v>
      </c>
      <c r="D119" s="23" t="s">
        <v>279</v>
      </c>
      <c r="E119" s="23"/>
      <c r="F119" s="23" t="s">
        <v>6</v>
      </c>
      <c r="G119" s="4">
        <v>50</v>
      </c>
      <c r="H119" s="4"/>
      <c r="I119" s="87">
        <v>50</v>
      </c>
      <c r="J119" s="80"/>
      <c r="K119" s="62"/>
      <c r="L119" s="78"/>
      <c r="M119" s="62"/>
      <c r="N119" s="24"/>
      <c r="O119" s="24"/>
      <c r="P119" s="24"/>
      <c r="Q119" s="25"/>
      <c r="R119" s="25"/>
      <c r="S119" s="140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45" customHeight="1" x14ac:dyDescent="0.25">
      <c r="A120" s="26"/>
      <c r="B120" s="139" t="s">
        <v>361</v>
      </c>
      <c r="C120" s="67" t="s">
        <v>280</v>
      </c>
      <c r="D120" s="23" t="s">
        <v>434</v>
      </c>
      <c r="E120" s="23"/>
      <c r="F120" s="23" t="s">
        <v>6</v>
      </c>
      <c r="G120" s="4">
        <v>16</v>
      </c>
      <c r="H120" s="4"/>
      <c r="I120" s="87">
        <v>16</v>
      </c>
      <c r="J120" s="80"/>
      <c r="K120" s="62"/>
      <c r="L120" s="78"/>
      <c r="M120" s="62"/>
      <c r="N120" s="24"/>
      <c r="O120" s="24"/>
      <c r="P120" s="24"/>
      <c r="Q120" s="25"/>
      <c r="R120" s="25"/>
      <c r="S120" s="14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45" customHeight="1" x14ac:dyDescent="0.25">
      <c r="A121" s="26"/>
      <c r="B121" s="139" t="s">
        <v>390</v>
      </c>
      <c r="C121" s="23" t="s">
        <v>281</v>
      </c>
      <c r="D121" s="23" t="s">
        <v>435</v>
      </c>
      <c r="E121" s="23"/>
      <c r="F121" s="23" t="s">
        <v>6</v>
      </c>
      <c r="G121" s="4">
        <v>2</v>
      </c>
      <c r="H121" s="4"/>
      <c r="I121" s="87">
        <v>2</v>
      </c>
      <c r="J121" s="80"/>
      <c r="K121" s="62"/>
      <c r="L121" s="78"/>
      <c r="M121" s="62"/>
      <c r="N121" s="24"/>
      <c r="O121" s="24"/>
      <c r="P121" s="24"/>
      <c r="Q121" s="25"/>
      <c r="R121" s="25"/>
      <c r="S121" s="140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5.75" x14ac:dyDescent="0.25">
      <c r="A122" s="26"/>
      <c r="B122" s="137" t="s">
        <v>168</v>
      </c>
      <c r="C122" s="55" t="s">
        <v>187</v>
      </c>
      <c r="D122" s="55"/>
      <c r="E122" s="55"/>
      <c r="F122" s="55"/>
      <c r="G122" s="55"/>
      <c r="H122" s="61" t="s">
        <v>91</v>
      </c>
      <c r="I122" s="61"/>
      <c r="J122" s="61"/>
      <c r="K122" s="55"/>
      <c r="L122" s="55"/>
      <c r="M122" s="55"/>
      <c r="N122" s="55"/>
      <c r="O122" s="55"/>
      <c r="P122" s="55"/>
      <c r="Q122" s="55"/>
      <c r="R122" s="63"/>
      <c r="S122" s="138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45" customHeight="1" x14ac:dyDescent="0.25">
      <c r="A123" s="26"/>
      <c r="B123" s="139" t="s">
        <v>188</v>
      </c>
      <c r="C123" s="23" t="s">
        <v>189</v>
      </c>
      <c r="D123" s="23" t="s">
        <v>190</v>
      </c>
      <c r="E123" s="23"/>
      <c r="F123" s="23" t="s">
        <v>6</v>
      </c>
      <c r="G123" s="4">
        <v>1</v>
      </c>
      <c r="H123" s="4"/>
      <c r="I123" s="4">
        <v>1</v>
      </c>
      <c r="J123" s="80"/>
      <c r="K123" s="62"/>
      <c r="L123" s="78"/>
      <c r="M123" s="62"/>
      <c r="N123" s="24"/>
      <c r="O123" s="24"/>
      <c r="P123" s="24"/>
      <c r="Q123" s="25"/>
      <c r="R123" s="25"/>
      <c r="S123" s="140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42" customHeight="1" x14ac:dyDescent="0.25">
      <c r="A124" s="26"/>
      <c r="B124" s="139" t="s">
        <v>205</v>
      </c>
      <c r="C124" s="23" t="s">
        <v>191</v>
      </c>
      <c r="D124" s="23" t="s">
        <v>192</v>
      </c>
      <c r="E124" s="23"/>
      <c r="F124" s="23" t="s">
        <v>6</v>
      </c>
      <c r="G124" s="4">
        <v>1</v>
      </c>
      <c r="H124" s="4"/>
      <c r="I124" s="4">
        <v>1</v>
      </c>
      <c r="J124" s="80"/>
      <c r="K124" s="62"/>
      <c r="L124" s="78"/>
      <c r="M124" s="62"/>
      <c r="N124" s="24"/>
      <c r="O124" s="24"/>
      <c r="P124" s="24"/>
      <c r="Q124" s="25"/>
      <c r="R124" s="25"/>
      <c r="S124" s="140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42" customHeight="1" x14ac:dyDescent="0.25">
      <c r="A125" s="26"/>
      <c r="B125" s="139" t="s">
        <v>206</v>
      </c>
      <c r="C125" s="23" t="s">
        <v>194</v>
      </c>
      <c r="D125" s="23" t="s">
        <v>193</v>
      </c>
      <c r="E125" s="23"/>
      <c r="F125" s="23" t="s">
        <v>6</v>
      </c>
      <c r="G125" s="4">
        <v>1</v>
      </c>
      <c r="H125" s="4"/>
      <c r="I125" s="4">
        <v>1</v>
      </c>
      <c r="J125" s="80"/>
      <c r="K125" s="62"/>
      <c r="L125" s="78"/>
      <c r="M125" s="62"/>
      <c r="N125" s="24"/>
      <c r="O125" s="24"/>
      <c r="P125" s="24"/>
      <c r="Q125" s="25"/>
      <c r="R125" s="25"/>
      <c r="S125" s="140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42" customHeight="1" x14ac:dyDescent="0.25">
      <c r="A126" s="26"/>
      <c r="B126" s="139" t="s">
        <v>207</v>
      </c>
      <c r="C126" s="23" t="s">
        <v>195</v>
      </c>
      <c r="D126" s="23" t="s">
        <v>219</v>
      </c>
      <c r="E126" s="23"/>
      <c r="F126" s="23" t="s">
        <v>6</v>
      </c>
      <c r="G126" s="4">
        <v>1</v>
      </c>
      <c r="H126" s="4"/>
      <c r="I126" s="4">
        <v>1</v>
      </c>
      <c r="J126" s="80"/>
      <c r="K126" s="62"/>
      <c r="L126" s="78"/>
      <c r="M126" s="62"/>
      <c r="N126" s="24"/>
      <c r="O126" s="24"/>
      <c r="P126" s="24"/>
      <c r="Q126" s="25"/>
      <c r="R126" s="25"/>
      <c r="S126" s="140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42" customHeight="1" x14ac:dyDescent="0.25">
      <c r="A127" s="26"/>
      <c r="B127" s="139" t="s">
        <v>208</v>
      </c>
      <c r="C127" s="23" t="s">
        <v>196</v>
      </c>
      <c r="D127" s="23" t="s">
        <v>220</v>
      </c>
      <c r="E127" s="23"/>
      <c r="F127" s="23" t="s">
        <v>6</v>
      </c>
      <c r="G127" s="4">
        <v>1</v>
      </c>
      <c r="H127" s="4"/>
      <c r="I127" s="4">
        <v>1</v>
      </c>
      <c r="J127" s="80"/>
      <c r="K127" s="62"/>
      <c r="L127" s="78"/>
      <c r="M127" s="62"/>
      <c r="N127" s="24"/>
      <c r="O127" s="24"/>
      <c r="P127" s="24"/>
      <c r="Q127" s="25"/>
      <c r="R127" s="25"/>
      <c r="S127" s="140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42" customHeight="1" x14ac:dyDescent="0.25">
      <c r="A128" s="26"/>
      <c r="B128" s="139" t="s">
        <v>237</v>
      </c>
      <c r="C128" s="23" t="s">
        <v>197</v>
      </c>
      <c r="D128" s="23" t="s">
        <v>221</v>
      </c>
      <c r="E128" s="23"/>
      <c r="F128" s="23" t="s">
        <v>6</v>
      </c>
      <c r="G128" s="4">
        <v>1</v>
      </c>
      <c r="H128" s="4"/>
      <c r="I128" s="4">
        <v>1</v>
      </c>
      <c r="J128" s="80"/>
      <c r="K128" s="62"/>
      <c r="L128" s="78"/>
      <c r="M128" s="62"/>
      <c r="N128" s="24"/>
      <c r="O128" s="24"/>
      <c r="P128" s="24"/>
      <c r="Q128" s="25"/>
      <c r="R128" s="25"/>
      <c r="S128" s="140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42" customHeight="1" x14ac:dyDescent="0.25">
      <c r="A129" s="26"/>
      <c r="B129" s="139" t="s">
        <v>238</v>
      </c>
      <c r="C129" s="23" t="s">
        <v>198</v>
      </c>
      <c r="D129" s="23" t="s">
        <v>220</v>
      </c>
      <c r="E129" s="23"/>
      <c r="F129" s="23" t="s">
        <v>6</v>
      </c>
      <c r="G129" s="4">
        <v>1</v>
      </c>
      <c r="H129" s="4"/>
      <c r="I129" s="4">
        <v>1</v>
      </c>
      <c r="J129" s="80"/>
      <c r="K129" s="62"/>
      <c r="L129" s="78"/>
      <c r="M129" s="62"/>
      <c r="N129" s="24"/>
      <c r="O129" s="24"/>
      <c r="P129" s="24"/>
      <c r="Q129" s="25"/>
      <c r="R129" s="25"/>
      <c r="S129" s="140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42" customHeight="1" x14ac:dyDescent="0.25">
      <c r="A130" s="26"/>
      <c r="B130" s="139" t="s">
        <v>239</v>
      </c>
      <c r="C130" s="23" t="s">
        <v>199</v>
      </c>
      <c r="D130" s="23" t="s">
        <v>222</v>
      </c>
      <c r="E130" s="23"/>
      <c r="F130" s="23" t="s">
        <v>6</v>
      </c>
      <c r="G130" s="4">
        <v>1</v>
      </c>
      <c r="H130" s="4"/>
      <c r="I130" s="4">
        <v>1</v>
      </c>
      <c r="J130" s="80"/>
      <c r="K130" s="62"/>
      <c r="L130" s="78"/>
      <c r="M130" s="62"/>
      <c r="N130" s="24"/>
      <c r="O130" s="24"/>
      <c r="P130" s="24"/>
      <c r="Q130" s="25"/>
      <c r="R130" s="25"/>
      <c r="S130" s="14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42" customHeight="1" x14ac:dyDescent="0.25">
      <c r="A131" s="26"/>
      <c r="B131" s="139" t="s">
        <v>240</v>
      </c>
      <c r="C131" s="23" t="s">
        <v>200</v>
      </c>
      <c r="D131" s="23" t="s">
        <v>223</v>
      </c>
      <c r="E131" s="23"/>
      <c r="F131" s="23" t="s">
        <v>6</v>
      </c>
      <c r="G131" s="4">
        <v>1</v>
      </c>
      <c r="H131" s="4"/>
      <c r="I131" s="4">
        <v>1</v>
      </c>
      <c r="J131" s="80"/>
      <c r="K131" s="62"/>
      <c r="L131" s="78"/>
      <c r="M131" s="62"/>
      <c r="N131" s="24"/>
      <c r="O131" s="24"/>
      <c r="P131" s="24"/>
      <c r="Q131" s="25"/>
      <c r="R131" s="25"/>
      <c r="S131" s="140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42" customHeight="1" x14ac:dyDescent="0.25">
      <c r="A132" s="26"/>
      <c r="B132" s="139" t="s">
        <v>241</v>
      </c>
      <c r="C132" s="23" t="s">
        <v>201</v>
      </c>
      <c r="D132" s="23" t="s">
        <v>224</v>
      </c>
      <c r="E132" s="23"/>
      <c r="F132" s="23" t="s">
        <v>6</v>
      </c>
      <c r="G132" s="4">
        <v>1</v>
      </c>
      <c r="H132" s="4"/>
      <c r="I132" s="4">
        <v>1</v>
      </c>
      <c r="J132" s="80"/>
      <c r="K132" s="62"/>
      <c r="L132" s="78"/>
      <c r="M132" s="62"/>
      <c r="N132" s="24"/>
      <c r="O132" s="24"/>
      <c r="P132" s="24"/>
      <c r="Q132" s="25"/>
      <c r="R132" s="25"/>
      <c r="S132" s="140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42" customHeight="1" x14ac:dyDescent="0.25">
      <c r="A133" s="26"/>
      <c r="B133" s="139" t="s">
        <v>242</v>
      </c>
      <c r="C133" s="23" t="s">
        <v>202</v>
      </c>
      <c r="D133" s="23" t="s">
        <v>225</v>
      </c>
      <c r="E133" s="23"/>
      <c r="F133" s="23" t="s">
        <v>6</v>
      </c>
      <c r="G133" s="4">
        <v>1</v>
      </c>
      <c r="H133" s="4"/>
      <c r="I133" s="4">
        <v>1</v>
      </c>
      <c r="J133" s="80"/>
      <c r="K133" s="62"/>
      <c r="L133" s="78"/>
      <c r="M133" s="62"/>
      <c r="N133" s="24"/>
      <c r="O133" s="24"/>
      <c r="P133" s="24"/>
      <c r="Q133" s="25"/>
      <c r="R133" s="25"/>
      <c r="S133" s="140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42" customHeight="1" x14ac:dyDescent="0.25">
      <c r="A134" s="26"/>
      <c r="B134" s="139" t="s">
        <v>243</v>
      </c>
      <c r="C134" s="23" t="s">
        <v>203</v>
      </c>
      <c r="D134" s="23" t="s">
        <v>226</v>
      </c>
      <c r="E134" s="23"/>
      <c r="F134" s="23" t="s">
        <v>6</v>
      </c>
      <c r="G134" s="4">
        <v>1</v>
      </c>
      <c r="H134" s="4"/>
      <c r="I134" s="4">
        <v>1</v>
      </c>
      <c r="J134" s="80"/>
      <c r="K134" s="62"/>
      <c r="L134" s="78"/>
      <c r="M134" s="62"/>
      <c r="N134" s="24"/>
      <c r="O134" s="24"/>
      <c r="P134" s="24"/>
      <c r="Q134" s="25"/>
      <c r="R134" s="25"/>
      <c r="S134" s="140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42" customHeight="1" x14ac:dyDescent="0.25">
      <c r="A135" s="26"/>
      <c r="B135" s="139" t="s">
        <v>258</v>
      </c>
      <c r="C135" s="23" t="s">
        <v>261</v>
      </c>
      <c r="D135" s="23" t="s">
        <v>264</v>
      </c>
      <c r="E135" s="23"/>
      <c r="F135" s="23" t="s">
        <v>6</v>
      </c>
      <c r="G135" s="4">
        <v>1</v>
      </c>
      <c r="H135" s="4"/>
      <c r="I135" s="4">
        <v>1</v>
      </c>
      <c r="J135" s="80"/>
      <c r="K135" s="62"/>
      <c r="L135" s="78"/>
      <c r="M135" s="62"/>
      <c r="N135" s="24"/>
      <c r="O135" s="24"/>
      <c r="P135" s="24"/>
      <c r="Q135" s="25"/>
      <c r="R135" s="25"/>
      <c r="S135" s="140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42" customHeight="1" x14ac:dyDescent="0.25">
      <c r="A136" s="26"/>
      <c r="B136" s="139" t="s">
        <v>259</v>
      </c>
      <c r="C136" s="23" t="s">
        <v>262</v>
      </c>
      <c r="D136" s="23" t="s">
        <v>265</v>
      </c>
      <c r="E136" s="23"/>
      <c r="F136" s="23" t="s">
        <v>6</v>
      </c>
      <c r="G136" s="4">
        <v>1</v>
      </c>
      <c r="H136" s="4"/>
      <c r="I136" s="4">
        <v>1</v>
      </c>
      <c r="J136" s="80"/>
      <c r="K136" s="62"/>
      <c r="L136" s="78"/>
      <c r="M136" s="62"/>
      <c r="N136" s="24"/>
      <c r="O136" s="24"/>
      <c r="P136" s="24"/>
      <c r="Q136" s="25"/>
      <c r="R136" s="25"/>
      <c r="S136" s="140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42" customHeight="1" x14ac:dyDescent="0.25">
      <c r="A137" s="26"/>
      <c r="B137" s="139" t="s">
        <v>260</v>
      </c>
      <c r="C137" s="23" t="s">
        <v>263</v>
      </c>
      <c r="D137" s="23" t="s">
        <v>266</v>
      </c>
      <c r="E137" s="23"/>
      <c r="F137" s="23" t="s">
        <v>6</v>
      </c>
      <c r="G137" s="4">
        <v>1</v>
      </c>
      <c r="H137" s="4"/>
      <c r="I137" s="4">
        <v>1</v>
      </c>
      <c r="J137" s="80"/>
      <c r="K137" s="62"/>
      <c r="L137" s="78"/>
      <c r="M137" s="62"/>
      <c r="N137" s="24"/>
      <c r="O137" s="24"/>
      <c r="P137" s="24"/>
      <c r="Q137" s="25"/>
      <c r="R137" s="25"/>
      <c r="S137" s="140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5.75" x14ac:dyDescent="0.25">
      <c r="A138" s="26"/>
      <c r="B138" s="137" t="s">
        <v>169</v>
      </c>
      <c r="C138" s="55" t="s">
        <v>204</v>
      </c>
      <c r="D138" s="55"/>
      <c r="E138" s="55"/>
      <c r="F138" s="55"/>
      <c r="G138" s="55"/>
      <c r="H138" s="61" t="s">
        <v>91</v>
      </c>
      <c r="I138" s="61"/>
      <c r="J138" s="61"/>
      <c r="K138" s="55"/>
      <c r="L138" s="55"/>
      <c r="M138" s="55"/>
      <c r="N138" s="55"/>
      <c r="O138" s="55"/>
      <c r="P138" s="55"/>
      <c r="Q138" s="55"/>
      <c r="R138" s="63"/>
      <c r="S138" s="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42" customHeight="1" x14ac:dyDescent="0.25">
      <c r="A139" s="26"/>
      <c r="B139" s="139" t="s">
        <v>228</v>
      </c>
      <c r="C139" s="23" t="s">
        <v>209</v>
      </c>
      <c r="D139" s="23" t="s">
        <v>214</v>
      </c>
      <c r="E139" s="23"/>
      <c r="F139" s="23" t="s">
        <v>6</v>
      </c>
      <c r="G139" s="4">
        <v>3</v>
      </c>
      <c r="H139" s="4"/>
      <c r="I139" s="4">
        <v>3</v>
      </c>
      <c r="J139" s="80"/>
      <c r="K139" s="62"/>
      <c r="L139" s="78"/>
      <c r="M139" s="62"/>
      <c r="N139" s="24"/>
      <c r="O139" s="24"/>
      <c r="P139" s="24"/>
      <c r="Q139" s="25"/>
      <c r="R139" s="25"/>
      <c r="S139" s="140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42" customHeight="1" x14ac:dyDescent="0.25">
      <c r="A140" s="26"/>
      <c r="B140" s="139" t="s">
        <v>235</v>
      </c>
      <c r="C140" s="23" t="s">
        <v>210</v>
      </c>
      <c r="D140" s="23" t="s">
        <v>215</v>
      </c>
      <c r="E140" s="23"/>
      <c r="F140" s="23" t="s">
        <v>6</v>
      </c>
      <c r="G140" s="4">
        <v>3</v>
      </c>
      <c r="H140" s="4"/>
      <c r="I140" s="4">
        <v>3</v>
      </c>
      <c r="J140" s="80"/>
      <c r="K140" s="62"/>
      <c r="L140" s="78"/>
      <c r="M140" s="62"/>
      <c r="N140" s="24"/>
      <c r="O140" s="24"/>
      <c r="P140" s="24"/>
      <c r="Q140" s="25"/>
      <c r="R140" s="25"/>
      <c r="S140" s="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42" customHeight="1" x14ac:dyDescent="0.25">
      <c r="A141" s="26"/>
      <c r="B141" s="139" t="s">
        <v>236</v>
      </c>
      <c r="C141" s="23" t="s">
        <v>211</v>
      </c>
      <c r="D141" s="23" t="s">
        <v>216</v>
      </c>
      <c r="E141" s="23"/>
      <c r="F141" s="23" t="s">
        <v>6</v>
      </c>
      <c r="G141" s="4">
        <v>3</v>
      </c>
      <c r="H141" s="4"/>
      <c r="I141" s="4">
        <v>3</v>
      </c>
      <c r="J141" s="80"/>
      <c r="K141" s="62"/>
      <c r="L141" s="78"/>
      <c r="M141" s="62"/>
      <c r="N141" s="24"/>
      <c r="O141" s="24"/>
      <c r="P141" s="24"/>
      <c r="Q141" s="25"/>
      <c r="R141" s="25"/>
      <c r="S141" s="140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42" customHeight="1" x14ac:dyDescent="0.25">
      <c r="A142" s="26"/>
      <c r="B142" s="139" t="s">
        <v>411</v>
      </c>
      <c r="C142" s="23" t="s">
        <v>212</v>
      </c>
      <c r="D142" s="23" t="s">
        <v>217</v>
      </c>
      <c r="E142" s="23"/>
      <c r="F142" s="23" t="s">
        <v>6</v>
      </c>
      <c r="G142" s="4">
        <v>3</v>
      </c>
      <c r="H142" s="4"/>
      <c r="I142" s="4">
        <v>3</v>
      </c>
      <c r="J142" s="80"/>
      <c r="K142" s="62"/>
      <c r="L142" s="78"/>
      <c r="M142" s="62"/>
      <c r="N142" s="24"/>
      <c r="O142" s="24"/>
      <c r="P142" s="24"/>
      <c r="Q142" s="25"/>
      <c r="R142" s="25"/>
      <c r="S142" s="140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42" customHeight="1" x14ac:dyDescent="0.25">
      <c r="A143" s="26"/>
      <c r="B143" s="139" t="s">
        <v>412</v>
      </c>
      <c r="C143" s="23" t="s">
        <v>213</v>
      </c>
      <c r="D143" s="23" t="s">
        <v>218</v>
      </c>
      <c r="E143" s="23"/>
      <c r="F143" s="23" t="s">
        <v>6</v>
      </c>
      <c r="G143" s="4">
        <v>3</v>
      </c>
      <c r="H143" s="4"/>
      <c r="I143" s="4">
        <v>3</v>
      </c>
      <c r="J143" s="80"/>
      <c r="K143" s="62"/>
      <c r="L143" s="78"/>
      <c r="M143" s="62"/>
      <c r="N143" s="24"/>
      <c r="O143" s="24"/>
      <c r="P143" s="24"/>
      <c r="Q143" s="25"/>
      <c r="R143" s="25"/>
      <c r="S143" s="140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5.75" x14ac:dyDescent="0.25">
      <c r="A144" s="26"/>
      <c r="B144" s="137" t="s">
        <v>413</v>
      </c>
      <c r="C144" s="55" t="s">
        <v>227</v>
      </c>
      <c r="D144" s="55"/>
      <c r="E144" s="55"/>
      <c r="F144" s="55"/>
      <c r="G144" s="55"/>
      <c r="H144" s="61" t="s">
        <v>91</v>
      </c>
      <c r="I144" s="61"/>
      <c r="J144" s="61"/>
      <c r="K144" s="55"/>
      <c r="L144" s="55"/>
      <c r="M144" s="62"/>
      <c r="N144" s="55"/>
      <c r="O144" s="55"/>
      <c r="P144" s="55"/>
      <c r="Q144" s="55"/>
      <c r="R144" s="63"/>
      <c r="S144" s="138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45" customHeight="1" x14ac:dyDescent="0.25">
      <c r="A145" s="26"/>
      <c r="B145" s="139" t="s">
        <v>414</v>
      </c>
      <c r="C145" s="23" t="s">
        <v>229</v>
      </c>
      <c r="D145" s="23" t="s">
        <v>232</v>
      </c>
      <c r="E145" s="23"/>
      <c r="F145" s="23" t="s">
        <v>6</v>
      </c>
      <c r="G145" s="4">
        <v>3</v>
      </c>
      <c r="H145" s="4"/>
      <c r="I145" s="4">
        <v>3</v>
      </c>
      <c r="J145" s="80"/>
      <c r="K145" s="62"/>
      <c r="L145" s="78"/>
      <c r="M145" s="62"/>
      <c r="N145" s="24"/>
      <c r="O145" s="24"/>
      <c r="P145" s="24"/>
      <c r="Q145" s="25"/>
      <c r="R145" s="25"/>
      <c r="S145" s="140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42" customHeight="1" x14ac:dyDescent="0.25">
      <c r="A146" s="26"/>
      <c r="B146" s="139" t="s">
        <v>415</v>
      </c>
      <c r="C146" s="23" t="s">
        <v>230</v>
      </c>
      <c r="D146" s="23" t="s">
        <v>233</v>
      </c>
      <c r="E146" s="23"/>
      <c r="F146" s="23" t="s">
        <v>6</v>
      </c>
      <c r="G146" s="4">
        <v>3</v>
      </c>
      <c r="H146" s="4"/>
      <c r="I146" s="4">
        <v>3</v>
      </c>
      <c r="J146" s="80"/>
      <c r="K146" s="62"/>
      <c r="L146" s="78"/>
      <c r="M146" s="62"/>
      <c r="N146" s="24"/>
      <c r="O146" s="24"/>
      <c r="P146" s="24"/>
      <c r="Q146" s="25"/>
      <c r="R146" s="25"/>
      <c r="S146" s="140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42" customHeight="1" x14ac:dyDescent="0.25">
      <c r="A147" s="26"/>
      <c r="B147" s="139" t="s">
        <v>416</v>
      </c>
      <c r="C147" s="23" t="s">
        <v>231</v>
      </c>
      <c r="D147" s="23" t="s">
        <v>234</v>
      </c>
      <c r="E147" s="23"/>
      <c r="F147" s="23" t="s">
        <v>6</v>
      </c>
      <c r="G147" s="4">
        <v>3</v>
      </c>
      <c r="H147" s="4"/>
      <c r="I147" s="4">
        <v>3</v>
      </c>
      <c r="J147" s="80"/>
      <c r="K147" s="62"/>
      <c r="L147" s="78"/>
      <c r="M147" s="62"/>
      <c r="N147" s="24"/>
      <c r="O147" s="24"/>
      <c r="P147" s="24"/>
      <c r="Q147" s="25"/>
      <c r="R147" s="25"/>
      <c r="S147" s="140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5.75" customHeight="1" x14ac:dyDescent="0.25">
      <c r="A148" s="26"/>
      <c r="B148" s="135">
        <v>5</v>
      </c>
      <c r="C148" s="98" t="s">
        <v>132</v>
      </c>
      <c r="D148" s="98"/>
      <c r="E148" s="98"/>
      <c r="F148" s="98"/>
      <c r="G148" s="98"/>
      <c r="H148" s="98"/>
      <c r="I148" s="98"/>
      <c r="J148" s="83"/>
      <c r="K148" s="98"/>
      <c r="L148" s="98"/>
      <c r="M148" s="98"/>
      <c r="N148" s="98"/>
      <c r="O148" s="98"/>
      <c r="P148" s="98"/>
      <c r="Q148" s="98"/>
      <c r="R148" s="98"/>
      <c r="S148" s="144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5.75" customHeight="1" x14ac:dyDescent="0.25">
      <c r="A149" s="26"/>
      <c r="B149" s="137" t="s">
        <v>155</v>
      </c>
      <c r="C149" s="101" t="s">
        <v>133</v>
      </c>
      <c r="D149" s="102"/>
      <c r="E149" s="55"/>
      <c r="F149" s="55"/>
      <c r="G149" s="55"/>
      <c r="H149" s="55"/>
      <c r="I149" s="55"/>
      <c r="J149" s="61"/>
      <c r="K149" s="55"/>
      <c r="L149" s="55"/>
      <c r="M149" s="55"/>
      <c r="N149" s="55"/>
      <c r="O149" s="55"/>
      <c r="P149" s="55"/>
      <c r="Q149" s="55"/>
      <c r="R149" s="63"/>
      <c r="S149" s="138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45" customHeight="1" x14ac:dyDescent="0.25">
      <c r="A150" s="26"/>
      <c r="B150" s="139" t="s">
        <v>378</v>
      </c>
      <c r="C150" s="115" t="s">
        <v>460</v>
      </c>
      <c r="D150" s="116"/>
      <c r="E150" s="23"/>
      <c r="F150" s="23" t="s">
        <v>6</v>
      </c>
      <c r="G150" s="4">
        <v>1</v>
      </c>
      <c r="H150" s="4"/>
      <c r="I150" s="4">
        <v>1</v>
      </c>
      <c r="J150" s="80"/>
      <c r="K150" s="62"/>
      <c r="L150" s="78"/>
      <c r="M150" s="62"/>
      <c r="N150" s="24"/>
      <c r="O150" s="24"/>
      <c r="P150" s="24"/>
      <c r="Q150" s="25"/>
      <c r="R150" s="25"/>
      <c r="S150" s="14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45" customHeight="1" x14ac:dyDescent="0.25">
      <c r="A151" s="26"/>
      <c r="B151" s="139" t="s">
        <v>392</v>
      </c>
      <c r="C151" s="115" t="s">
        <v>482</v>
      </c>
      <c r="D151" s="116"/>
      <c r="E151" s="23"/>
      <c r="F151" s="23" t="s">
        <v>6</v>
      </c>
      <c r="G151" s="4">
        <v>1</v>
      </c>
      <c r="H151" s="4"/>
      <c r="I151" s="4">
        <v>1</v>
      </c>
      <c r="J151" s="80"/>
      <c r="K151" s="62"/>
      <c r="L151" s="78"/>
      <c r="M151" s="62"/>
      <c r="N151" s="24"/>
      <c r="O151" s="24"/>
      <c r="P151" s="24"/>
      <c r="Q151" s="25"/>
      <c r="R151" s="25"/>
      <c r="S151" s="140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45" customHeight="1" x14ac:dyDescent="0.25">
      <c r="A152" s="26"/>
      <c r="B152" s="139" t="s">
        <v>459</v>
      </c>
      <c r="C152" s="115" t="s">
        <v>393</v>
      </c>
      <c r="D152" s="116"/>
      <c r="E152" s="23" t="s">
        <v>394</v>
      </c>
      <c r="F152" s="23" t="s">
        <v>6</v>
      </c>
      <c r="G152" s="4">
        <v>1</v>
      </c>
      <c r="H152" s="4"/>
      <c r="I152" s="4">
        <v>1</v>
      </c>
      <c r="J152" s="80"/>
      <c r="K152" s="62"/>
      <c r="L152" s="78"/>
      <c r="M152" s="62"/>
      <c r="N152" s="24"/>
      <c r="O152" s="24"/>
      <c r="P152" s="24"/>
      <c r="Q152" s="25"/>
      <c r="R152" s="25"/>
      <c r="S152" s="140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.75" customHeight="1" x14ac:dyDescent="0.25">
      <c r="A153" s="26"/>
      <c r="B153" s="137" t="s">
        <v>307</v>
      </c>
      <c r="C153" s="101" t="s">
        <v>308</v>
      </c>
      <c r="D153" s="102"/>
      <c r="E153" s="55"/>
      <c r="F153" s="55"/>
      <c r="G153" s="55"/>
      <c r="H153" s="55"/>
      <c r="I153" s="55"/>
      <c r="J153" s="61"/>
      <c r="K153" s="55"/>
      <c r="L153" s="55"/>
      <c r="M153" s="55"/>
      <c r="N153" s="55"/>
      <c r="O153" s="55"/>
      <c r="P153" s="55"/>
      <c r="Q153" s="55"/>
      <c r="R153" s="63"/>
      <c r="S153" s="138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55.5" customHeight="1" x14ac:dyDescent="0.25">
      <c r="A154" s="26"/>
      <c r="B154" s="139" t="s">
        <v>311</v>
      </c>
      <c r="C154" s="115" t="s">
        <v>183</v>
      </c>
      <c r="D154" s="116"/>
      <c r="E154" s="23" t="s">
        <v>184</v>
      </c>
      <c r="F154" s="23" t="s">
        <v>6</v>
      </c>
      <c r="G154" s="4">
        <v>1</v>
      </c>
      <c r="H154" s="4"/>
      <c r="I154" s="4">
        <v>1</v>
      </c>
      <c r="J154" s="80"/>
      <c r="K154" s="62"/>
      <c r="L154" s="78"/>
      <c r="M154" s="62"/>
      <c r="N154" s="24"/>
      <c r="O154" s="24"/>
      <c r="P154" s="24"/>
      <c r="Q154" s="25"/>
      <c r="R154" s="25"/>
      <c r="S154" s="140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45" customHeight="1" x14ac:dyDescent="0.25">
      <c r="A155" s="26"/>
      <c r="B155" s="139" t="s">
        <v>312</v>
      </c>
      <c r="C155" s="115" t="s">
        <v>182</v>
      </c>
      <c r="D155" s="116"/>
      <c r="E155" s="23" t="s">
        <v>306</v>
      </c>
      <c r="F155" s="23" t="s">
        <v>6</v>
      </c>
      <c r="G155" s="4">
        <v>1</v>
      </c>
      <c r="H155" s="4"/>
      <c r="I155" s="4">
        <v>1</v>
      </c>
      <c r="J155" s="80"/>
      <c r="K155" s="62"/>
      <c r="L155" s="78"/>
      <c r="M155" s="62"/>
      <c r="N155" s="24"/>
      <c r="O155" s="24"/>
      <c r="P155" s="24"/>
      <c r="Q155" s="25"/>
      <c r="R155" s="25"/>
      <c r="S155" s="140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5.75" customHeight="1" x14ac:dyDescent="0.25">
      <c r="A156" s="26"/>
      <c r="B156" s="137" t="s">
        <v>448</v>
      </c>
      <c r="C156" s="118" t="s">
        <v>446</v>
      </c>
      <c r="D156" s="119"/>
      <c r="E156" s="55"/>
      <c r="F156" s="91"/>
      <c r="G156" s="55"/>
      <c r="H156" s="55"/>
      <c r="I156" s="55"/>
      <c r="J156" s="61"/>
      <c r="K156" s="55"/>
      <c r="L156" s="55"/>
      <c r="M156" s="55"/>
      <c r="N156" s="55"/>
      <c r="O156" s="55"/>
      <c r="P156" s="55"/>
      <c r="Q156" s="55"/>
      <c r="R156" s="63"/>
      <c r="S156" s="138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54" customHeight="1" x14ac:dyDescent="0.25">
      <c r="A157" s="26"/>
      <c r="B157" s="146" t="s">
        <v>449</v>
      </c>
      <c r="C157" s="120" t="s">
        <v>447</v>
      </c>
      <c r="D157" s="120"/>
      <c r="E157" s="77"/>
      <c r="F157" s="92"/>
      <c r="G157" s="90">
        <v>1</v>
      </c>
      <c r="H157" s="4"/>
      <c r="I157" s="4">
        <v>1</v>
      </c>
      <c r="J157" s="80"/>
      <c r="K157" s="62"/>
      <c r="L157" s="78"/>
      <c r="M157" s="62"/>
      <c r="N157" s="24"/>
      <c r="O157" s="24"/>
      <c r="P157" s="24"/>
      <c r="Q157" s="25"/>
      <c r="R157" s="25"/>
      <c r="S157" s="140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20.100000000000001" customHeight="1" x14ac:dyDescent="0.25">
      <c r="A158" s="26"/>
      <c r="B158" s="147"/>
      <c r="C158" s="99"/>
      <c r="D158" s="99"/>
      <c r="E158" s="100"/>
      <c r="F158" s="99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4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8" customHeight="1" x14ac:dyDescent="0.25">
      <c r="A159" s="26"/>
      <c r="B159" s="149" t="s">
        <v>84</v>
      </c>
      <c r="C159" s="103"/>
      <c r="D159" s="103"/>
      <c r="E159" s="103"/>
      <c r="F159" s="103"/>
      <c r="G159" s="52"/>
      <c r="H159" s="52"/>
      <c r="I159" s="52"/>
      <c r="J159" s="84"/>
      <c r="K159" s="52"/>
      <c r="L159" s="52"/>
      <c r="M159" s="53"/>
      <c r="N159" s="53"/>
      <c r="O159" s="53"/>
      <c r="P159" s="53"/>
      <c r="Q159" s="53"/>
      <c r="R159" s="53" t="s">
        <v>499</v>
      </c>
      <c r="S159" s="150" t="s">
        <v>499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8" customHeight="1" thickBot="1" x14ac:dyDescent="0.3">
      <c r="A160" s="26"/>
      <c r="B160" s="151" t="s">
        <v>85</v>
      </c>
      <c r="C160" s="152"/>
      <c r="D160" s="152"/>
      <c r="E160" s="152"/>
      <c r="F160" s="152"/>
      <c r="G160" s="153"/>
      <c r="H160" s="153"/>
      <c r="I160" s="153"/>
      <c r="J160" s="154"/>
      <c r="K160" s="153"/>
      <c r="L160" s="153"/>
      <c r="M160" s="153"/>
      <c r="N160" s="153"/>
      <c r="O160" s="153"/>
      <c r="P160" s="153"/>
      <c r="Q160" s="155"/>
      <c r="R160" s="155"/>
      <c r="S160" s="156" t="s">
        <v>499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40" x14ac:dyDescent="0.25">
      <c r="A161" s="26"/>
      <c r="B161" s="28"/>
      <c r="C161" s="29"/>
      <c r="D161" s="29"/>
      <c r="E161" s="29"/>
      <c r="F161" s="29"/>
      <c r="G161" s="27"/>
      <c r="H161" s="27"/>
      <c r="I161" s="27"/>
      <c r="J161" s="85"/>
      <c r="K161" s="27"/>
      <c r="L161" s="27"/>
      <c r="M161" s="27"/>
      <c r="N161" s="27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40" x14ac:dyDescent="0.25">
      <c r="A162"/>
      <c r="B162"/>
      <c r="C162"/>
      <c r="D162"/>
      <c r="E162"/>
      <c r="F162" s="29"/>
      <c r="G162" s="27"/>
      <c r="H162" s="27"/>
      <c r="I162" s="27"/>
      <c r="J162" s="85"/>
      <c r="K162" s="27"/>
      <c r="L162" s="27"/>
      <c r="M162" s="27"/>
      <c r="N162" s="27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40" x14ac:dyDescent="0.25">
      <c r="A163"/>
      <c r="B163"/>
      <c r="C163"/>
      <c r="D163"/>
      <c r="E163"/>
      <c r="F163" s="29"/>
      <c r="G163" s="27"/>
      <c r="H163" s="27"/>
      <c r="I163" s="27"/>
      <c r="J163" s="85"/>
      <c r="K163" s="27"/>
      <c r="L163" s="27"/>
      <c r="M163" s="46"/>
      <c r="N163" s="27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40" x14ac:dyDescent="0.25">
      <c r="A164"/>
      <c r="B164"/>
      <c r="C164"/>
      <c r="D164"/>
      <c r="E164"/>
      <c r="F164" s="29"/>
      <c r="G164" s="27"/>
      <c r="H164" s="27"/>
      <c r="I164" s="27"/>
      <c r="J164" s="85"/>
      <c r="K164" s="27"/>
      <c r="L164" s="27"/>
      <c r="M164" s="27"/>
      <c r="N164" s="27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40" x14ac:dyDescent="0.25">
      <c r="A165"/>
      <c r="B165"/>
      <c r="C165"/>
      <c r="D165"/>
      <c r="E165"/>
      <c r="F165" s="29"/>
      <c r="G165" s="30"/>
      <c r="H165" s="30"/>
      <c r="I165" s="30"/>
      <c r="J165" s="30"/>
      <c r="K165" s="30"/>
      <c r="L165" s="30"/>
      <c r="M165" s="31"/>
      <c r="N165" s="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40" x14ac:dyDescent="0.25">
      <c r="A166"/>
      <c r="B166"/>
      <c r="C166"/>
      <c r="D166"/>
      <c r="E166"/>
      <c r="F166" s="29"/>
      <c r="G166" s="30"/>
      <c r="H166" s="30"/>
      <c r="I166" s="30"/>
      <c r="J166" s="30"/>
      <c r="K166" s="30"/>
      <c r="L166" s="30"/>
      <c r="M166" s="31"/>
      <c r="N166" s="31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40" x14ac:dyDescent="0.25">
      <c r="A167"/>
      <c r="B167"/>
      <c r="C167"/>
      <c r="D167"/>
      <c r="E167"/>
      <c r="F167" s="29"/>
      <c r="G167" s="30"/>
      <c r="H167" s="30"/>
      <c r="I167" s="30"/>
      <c r="J167" s="30"/>
      <c r="K167" s="30"/>
      <c r="L167" s="30"/>
      <c r="M167" s="31"/>
      <c r="N167" s="31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40" x14ac:dyDescent="0.25">
      <c r="A168"/>
      <c r="B168"/>
      <c r="C168"/>
      <c r="D168"/>
      <c r="E168"/>
      <c r="F168" s="29"/>
      <c r="G168" s="30"/>
      <c r="H168" s="30"/>
      <c r="I168" s="30"/>
      <c r="J168" s="30"/>
      <c r="K168" s="30"/>
      <c r="L168" s="30"/>
      <c r="M168" s="31"/>
      <c r="N168" s="7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40" x14ac:dyDescent="0.25">
      <c r="A169"/>
      <c r="B169"/>
      <c r="C169"/>
      <c r="D169"/>
      <c r="E169"/>
      <c r="F169" s="29"/>
      <c r="G169" s="30"/>
      <c r="H169" s="30"/>
      <c r="I169" s="30"/>
      <c r="J169" s="30"/>
      <c r="K169" s="30"/>
      <c r="L169" s="30"/>
      <c r="M169" s="31"/>
      <c r="N169" s="7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40" x14ac:dyDescent="0.25">
      <c r="A170"/>
      <c r="B170"/>
      <c r="C170"/>
      <c r="D170"/>
      <c r="E170"/>
      <c r="F170" s="29"/>
      <c r="G170" s="30"/>
      <c r="H170" s="30"/>
      <c r="I170" s="30"/>
      <c r="J170" s="30"/>
      <c r="K170" s="30"/>
      <c r="L170" s="30"/>
      <c r="M170" s="31"/>
      <c r="N170" s="7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x14ac:dyDescent="0.25">
      <c r="A171"/>
      <c r="B171"/>
      <c r="C171"/>
      <c r="D171"/>
      <c r="E171"/>
      <c r="F171" s="29"/>
      <c r="G171" s="30"/>
      <c r="H171" s="30"/>
      <c r="I171" s="30"/>
      <c r="J171" s="30"/>
      <c r="K171" s="30"/>
      <c r="L171" s="30"/>
      <c r="M171" s="31"/>
      <c r="N171" s="7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x14ac:dyDescent="0.25">
      <c r="A172"/>
      <c r="B172"/>
      <c r="C172"/>
      <c r="D172"/>
      <c r="E172"/>
      <c r="F172" s="29"/>
      <c r="G172" s="30"/>
      <c r="H172" s="30"/>
      <c r="I172" s="30"/>
      <c r="J172" s="30"/>
      <c r="K172" s="30"/>
      <c r="L172" s="30"/>
      <c r="M172" s="31"/>
      <c r="N172" s="7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x14ac:dyDescent="0.25">
      <c r="A173"/>
      <c r="B173"/>
      <c r="C173"/>
      <c r="D173"/>
      <c r="E173"/>
      <c r="F173" s="29"/>
      <c r="G173" s="30"/>
      <c r="H173" s="30"/>
      <c r="I173" s="30"/>
      <c r="J173" s="30"/>
      <c r="K173" s="30"/>
      <c r="L173" s="30"/>
      <c r="M173" s="31"/>
      <c r="N173" s="31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x14ac:dyDescent="0.25">
      <c r="A174"/>
      <c r="B174"/>
      <c r="C174"/>
      <c r="D174"/>
      <c r="E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x14ac:dyDescent="0.25">
      <c r="A175"/>
      <c r="B175"/>
      <c r="C175"/>
      <c r="D175"/>
      <c r="E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x14ac:dyDescent="0.25">
      <c r="A176"/>
      <c r="B176"/>
      <c r="C176"/>
      <c r="D176"/>
      <c r="E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x14ac:dyDescent="0.25">
      <c r="A177"/>
      <c r="B177"/>
      <c r="C177"/>
      <c r="D177"/>
      <c r="E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x14ac:dyDescent="0.25">
      <c r="A178"/>
      <c r="B178"/>
      <c r="C178"/>
      <c r="D178"/>
      <c r="E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x14ac:dyDescent="0.25">
      <c r="A179"/>
      <c r="B179"/>
      <c r="C179"/>
      <c r="D179"/>
      <c r="E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x14ac:dyDescent="0.25">
      <c r="A180"/>
      <c r="B180"/>
      <c r="C180"/>
      <c r="D180"/>
      <c r="E180"/>
      <c r="F180" s="29"/>
      <c r="G180" s="30"/>
      <c r="H180" s="30"/>
      <c r="I180" s="30"/>
      <c r="J180" s="30"/>
      <c r="K180" s="30"/>
      <c r="L180" s="30"/>
      <c r="M180" s="31"/>
      <c r="N180" s="31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x14ac:dyDescent="0.25">
      <c r="A181"/>
      <c r="B181"/>
      <c r="C181"/>
      <c r="D181"/>
      <c r="E181"/>
      <c r="F181" s="29"/>
      <c r="G181" s="30"/>
      <c r="H181" s="30"/>
      <c r="I181" s="30"/>
      <c r="J181" s="30"/>
      <c r="K181" s="30"/>
      <c r="L181" s="30"/>
      <c r="M181" s="31"/>
      <c r="N181" s="3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x14ac:dyDescent="0.25">
      <c r="A182"/>
      <c r="B182"/>
      <c r="C182"/>
      <c r="D182"/>
      <c r="E182"/>
      <c r="F182" s="29"/>
      <c r="G182" s="30"/>
      <c r="H182" s="30"/>
      <c r="I182" s="30"/>
      <c r="J182" s="30"/>
      <c r="K182" s="30"/>
      <c r="L182" s="30"/>
      <c r="M182" s="31"/>
      <c r="N182" s="31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x14ac:dyDescent="0.25">
      <c r="A183"/>
      <c r="B183"/>
      <c r="C183"/>
      <c r="D183"/>
      <c r="E183"/>
      <c r="F183" s="29"/>
      <c r="G183" s="30"/>
      <c r="H183" s="30"/>
      <c r="I183" s="30"/>
      <c r="J183" s="30"/>
      <c r="K183" s="30"/>
      <c r="L183" s="30"/>
      <c r="M183" s="31"/>
      <c r="N183" s="31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x14ac:dyDescent="0.25">
      <c r="A184"/>
      <c r="B184"/>
      <c r="C184"/>
      <c r="D184"/>
      <c r="E184"/>
      <c r="F184" s="29"/>
      <c r="G184" s="30"/>
      <c r="H184" s="30"/>
      <c r="I184" s="30"/>
      <c r="J184" s="30"/>
      <c r="K184" s="30"/>
      <c r="L184" s="30"/>
      <c r="M184" s="31"/>
      <c r="N184" s="31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x14ac:dyDescent="0.25">
      <c r="A185"/>
      <c r="B185"/>
      <c r="C185"/>
      <c r="D185"/>
      <c r="E185"/>
      <c r="F185" s="29"/>
      <c r="G185" s="30"/>
      <c r="H185" s="30"/>
      <c r="I185" s="30"/>
      <c r="J185" s="30"/>
      <c r="K185" s="30"/>
      <c r="L185" s="30"/>
      <c r="M185" s="31"/>
      <c r="N185" s="31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x14ac:dyDescent="0.25">
      <c r="A186"/>
      <c r="B186"/>
      <c r="C186"/>
      <c r="D186"/>
      <c r="E186"/>
      <c r="F186" s="29"/>
      <c r="G186" s="30"/>
      <c r="H186" s="30"/>
      <c r="I186" s="30"/>
      <c r="J186" s="30"/>
      <c r="K186" s="30"/>
      <c r="L186" s="30"/>
      <c r="M186" s="31"/>
      <c r="N186" s="31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x14ac:dyDescent="0.25">
      <c r="A187"/>
      <c r="B187"/>
      <c r="C187"/>
      <c r="D187"/>
      <c r="E187"/>
      <c r="F187" s="29"/>
      <c r="G187" s="30"/>
      <c r="H187" s="30"/>
      <c r="I187" s="30"/>
      <c r="J187" s="30"/>
      <c r="K187" s="30"/>
      <c r="L187" s="30"/>
      <c r="M187" s="31"/>
      <c r="N187" s="31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x14ac:dyDescent="0.25">
      <c r="A188"/>
      <c r="B188"/>
      <c r="C188"/>
      <c r="D188"/>
      <c r="E188"/>
      <c r="F188" s="29"/>
      <c r="G188" s="30"/>
      <c r="H188" s="30"/>
      <c r="I188" s="30"/>
      <c r="J188" s="30"/>
      <c r="K188" s="30"/>
      <c r="L188" s="30"/>
      <c r="M188" s="31"/>
      <c r="N188" s="31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40" x14ac:dyDescent="0.25">
      <c r="A189"/>
      <c r="B189"/>
      <c r="C189"/>
      <c r="D189"/>
      <c r="E189"/>
      <c r="F189" s="29"/>
      <c r="G189" s="30"/>
      <c r="H189" s="30"/>
      <c r="I189" s="30"/>
      <c r="J189" s="30"/>
      <c r="K189" s="30"/>
      <c r="L189" s="30"/>
      <c r="M189" s="31"/>
      <c r="N189" s="31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40" x14ac:dyDescent="0.25">
      <c r="A190"/>
      <c r="B190"/>
      <c r="C190"/>
      <c r="D190"/>
      <c r="E190"/>
      <c r="F190" s="29"/>
      <c r="G190" s="30"/>
      <c r="H190" s="30"/>
      <c r="I190" s="30"/>
      <c r="J190" s="30"/>
      <c r="K190" s="30"/>
      <c r="L190" s="30"/>
      <c r="M190" s="31"/>
      <c r="N190" s="31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40" x14ac:dyDescent="0.25">
      <c r="A191"/>
      <c r="B191"/>
      <c r="C191"/>
      <c r="D191"/>
      <c r="E191"/>
      <c r="F191" s="29"/>
      <c r="G191" s="30"/>
      <c r="H191" s="30"/>
      <c r="I191" s="30"/>
      <c r="J191" s="30"/>
      <c r="K191" s="30"/>
      <c r="L191" s="30"/>
      <c r="M191" s="31"/>
      <c r="N191" s="31"/>
      <c r="O191" s="31"/>
      <c r="P191" s="31"/>
      <c r="Q191" s="31"/>
      <c r="R191" s="31"/>
      <c r="S191" s="88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40" x14ac:dyDescent="0.25">
      <c r="A192"/>
      <c r="B192"/>
      <c r="C192"/>
      <c r="D192"/>
      <c r="E192"/>
      <c r="F192" s="29"/>
      <c r="G192" s="30"/>
      <c r="H192" s="30"/>
      <c r="I192" s="30"/>
      <c r="J192" s="30"/>
      <c r="K192" s="30"/>
      <c r="L192" s="30"/>
      <c r="M192" s="31"/>
      <c r="N192" s="31"/>
      <c r="O192" s="31"/>
      <c r="P192" s="31"/>
      <c r="Q192" s="31"/>
      <c r="R192" s="31"/>
      <c r="S192" s="88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x14ac:dyDescent="0.25">
      <c r="A193"/>
      <c r="B193"/>
      <c r="C193"/>
      <c r="D193"/>
      <c r="E193"/>
      <c r="F193" s="29"/>
      <c r="G193" s="30"/>
      <c r="H193" s="30"/>
      <c r="I193" s="30"/>
      <c r="J193" s="30"/>
      <c r="K193" s="30"/>
      <c r="L193" s="30"/>
      <c r="M193" s="31"/>
      <c r="N193" s="31"/>
      <c r="O193" s="31"/>
      <c r="P193" s="31"/>
      <c r="Q193" s="31"/>
      <c r="R193" s="31"/>
      <c r="S193" s="88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5">
      <c r="A194"/>
      <c r="B194"/>
      <c r="C194"/>
      <c r="D194"/>
      <c r="E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x14ac:dyDescent="0.25">
      <c r="A195"/>
      <c r="B195"/>
      <c r="C195"/>
      <c r="D195"/>
      <c r="E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x14ac:dyDescent="0.25">
      <c r="A196"/>
      <c r="B196"/>
      <c r="C196"/>
      <c r="D196"/>
      <c r="E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5">
      <c r="A197"/>
      <c r="B197"/>
      <c r="C197"/>
      <c r="D197"/>
      <c r="E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x14ac:dyDescent="0.25">
      <c r="A198"/>
      <c r="B198"/>
      <c r="C198"/>
      <c r="D198"/>
      <c r="E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x14ac:dyDescent="0.25">
      <c r="A199"/>
      <c r="B199"/>
      <c r="C199"/>
      <c r="D199"/>
      <c r="E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5">
      <c r="A200"/>
      <c r="B200"/>
      <c r="C200"/>
      <c r="D200"/>
      <c r="E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x14ac:dyDescent="0.25">
      <c r="A201"/>
      <c r="B201"/>
      <c r="C201"/>
      <c r="D201"/>
      <c r="E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x14ac:dyDescent="0.25">
      <c r="A202"/>
      <c r="B202"/>
      <c r="C202"/>
      <c r="D202"/>
      <c r="E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5">
      <c r="A203"/>
      <c r="B203"/>
      <c r="C203"/>
      <c r="D203"/>
      <c r="E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x14ac:dyDescent="0.25">
      <c r="A204"/>
      <c r="B204"/>
      <c r="C204"/>
      <c r="D204"/>
      <c r="E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x14ac:dyDescent="0.25">
      <c r="A205"/>
      <c r="B205"/>
      <c r="C205"/>
      <c r="D205"/>
      <c r="E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5"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</sheetData>
  <mergeCells count="19">
    <mergeCell ref="G7:H7"/>
    <mergeCell ref="C150:D150"/>
    <mergeCell ref="C151:D151"/>
    <mergeCell ref="C152:D152"/>
    <mergeCell ref="C154:D154"/>
    <mergeCell ref="C8:S8"/>
    <mergeCell ref="B3:S3"/>
    <mergeCell ref="B6:S6"/>
    <mergeCell ref="F5:N5"/>
    <mergeCell ref="F4:N4"/>
    <mergeCell ref="B4:C5"/>
    <mergeCell ref="B158:S158"/>
    <mergeCell ref="C149:D149"/>
    <mergeCell ref="C153:D153"/>
    <mergeCell ref="B160:F160"/>
    <mergeCell ref="B159:F159"/>
    <mergeCell ref="C155:D155"/>
    <mergeCell ref="C156:D156"/>
    <mergeCell ref="C157:D157"/>
  </mergeCells>
  <pageMargins left="0.78740157480314965" right="0.19685039370078741" top="0.78740157480314965" bottom="0.39370078740157483" header="0" footer="0"/>
  <pageSetup paperSize="9" scale="2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zoomScale="110" zoomScaleNormal="110" workbookViewId="0">
      <selection activeCell="J6" sqref="J6"/>
    </sheetView>
  </sheetViews>
  <sheetFormatPr defaultColWidth="9.140625" defaultRowHeight="15" x14ac:dyDescent="0.25"/>
  <cols>
    <col min="1" max="1" width="9.140625" style="8"/>
    <col min="2" max="2" width="48" style="8" customWidth="1"/>
    <col min="3" max="3" width="10.7109375" style="8" bestFit="1" customWidth="1"/>
    <col min="4" max="4" width="15.5703125" style="8" customWidth="1"/>
    <col min="5" max="5" width="11.85546875" style="8" customWidth="1"/>
    <col min="6" max="6" width="38.42578125" customWidth="1"/>
    <col min="7" max="8" width="15.7109375" customWidth="1"/>
    <col min="9" max="9" width="36.42578125" bestFit="1" customWidth="1"/>
    <col min="10" max="10" width="12.140625" bestFit="1" customWidth="1"/>
    <col min="11" max="11" width="23.7109375" style="8" customWidth="1"/>
    <col min="12" max="12" width="12.140625" style="8" bestFit="1" customWidth="1"/>
    <col min="13" max="13" width="9.7109375" style="8" customWidth="1"/>
    <col min="14" max="16384" width="9.140625" style="8"/>
  </cols>
  <sheetData>
    <row r="1" spans="1:14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x14ac:dyDescent="0.25">
      <c r="A3" s="27"/>
      <c r="B3" s="32" t="s">
        <v>79</v>
      </c>
      <c r="C3" s="33">
        <v>4.42</v>
      </c>
      <c r="D3" s="32" t="s">
        <v>177</v>
      </c>
      <c r="E3" s="27"/>
      <c r="F3" s="39" t="s">
        <v>78</v>
      </c>
      <c r="G3" s="40" t="s">
        <v>32</v>
      </c>
      <c r="H3" s="40" t="s">
        <v>83</v>
      </c>
      <c r="I3" s="40" t="s">
        <v>82</v>
      </c>
      <c r="J3" s="40" t="s">
        <v>81</v>
      </c>
      <c r="K3" s="27"/>
      <c r="L3" s="27"/>
    </row>
    <row r="4" spans="1:14" x14ac:dyDescent="0.25">
      <c r="A4" s="27"/>
      <c r="B4" s="32" t="s">
        <v>80</v>
      </c>
      <c r="C4" s="33">
        <v>3.8</v>
      </c>
      <c r="D4" s="32" t="s">
        <v>177</v>
      </c>
      <c r="E4" s="27">
        <v>4</v>
      </c>
      <c r="F4" s="23" t="s">
        <v>34</v>
      </c>
      <c r="G4" s="38">
        <v>1801.67</v>
      </c>
      <c r="H4" s="37">
        <f>44*4</f>
        <v>176</v>
      </c>
      <c r="I4" s="38">
        <v>16.57</v>
      </c>
      <c r="J4" s="38">
        <f>G4/H4</f>
        <v>10.236761363636363</v>
      </c>
      <c r="K4" s="46"/>
      <c r="L4" s="27"/>
    </row>
    <row r="5" spans="1:14" x14ac:dyDescent="0.25">
      <c r="A5" s="27"/>
      <c r="B5" s="35" t="s">
        <v>27</v>
      </c>
      <c r="C5" s="32"/>
      <c r="D5" s="34">
        <v>954</v>
      </c>
      <c r="E5" s="27">
        <v>5</v>
      </c>
      <c r="F5" s="23" t="s">
        <v>46</v>
      </c>
      <c r="G5" s="38">
        <v>1554.09</v>
      </c>
      <c r="H5" s="37">
        <f>44*4</f>
        <v>176</v>
      </c>
      <c r="I5" s="38">
        <v>13.28</v>
      </c>
      <c r="J5" s="38">
        <f t="shared" ref="J5:J12" si="0">G5/H5</f>
        <v>8.8300568181818182</v>
      </c>
      <c r="K5" s="46"/>
      <c r="L5" s="27"/>
    </row>
    <row r="6" spans="1:14" x14ac:dyDescent="0.25">
      <c r="A6" s="27"/>
      <c r="B6" s="42"/>
      <c r="C6" s="42"/>
      <c r="D6" s="42"/>
      <c r="E6" s="27">
        <v>6</v>
      </c>
      <c r="F6" s="23" t="s">
        <v>47</v>
      </c>
      <c r="G6" s="38">
        <f>$D$5*1.68</f>
        <v>1602.72</v>
      </c>
      <c r="H6" s="37">
        <f>44*4</f>
        <v>176</v>
      </c>
      <c r="I6" s="38">
        <v>10.29</v>
      </c>
      <c r="J6" s="38">
        <f>G6/H6</f>
        <v>9.1063636363636373</v>
      </c>
      <c r="K6" s="46"/>
      <c r="L6" s="27"/>
    </row>
    <row r="7" spans="1:14" x14ac:dyDescent="0.25">
      <c r="A7" s="27"/>
      <c r="B7" s="33" t="s">
        <v>33</v>
      </c>
      <c r="C7" s="36">
        <v>1.2049000000000001</v>
      </c>
      <c r="D7" s="27"/>
      <c r="E7" s="27">
        <v>7</v>
      </c>
      <c r="F7" s="23" t="s">
        <v>50</v>
      </c>
      <c r="G7" s="38">
        <f>$D$5*1.38</f>
        <v>1316.52</v>
      </c>
      <c r="H7" s="37">
        <f t="shared" ref="H7:H13" si="1">44*4</f>
        <v>176</v>
      </c>
      <c r="I7" s="38">
        <v>7.75</v>
      </c>
      <c r="J7" s="38">
        <f t="shared" si="0"/>
        <v>7.4802272727272729</v>
      </c>
      <c r="K7" s="46"/>
      <c r="L7" s="27"/>
    </row>
    <row r="8" spans="1:14" x14ac:dyDescent="0.25">
      <c r="A8" s="27"/>
      <c r="B8" s="33" t="s">
        <v>35</v>
      </c>
      <c r="C8" s="36">
        <v>0.2</v>
      </c>
      <c r="D8" s="27"/>
      <c r="E8" s="27">
        <v>8</v>
      </c>
      <c r="F8" s="23" t="s">
        <v>45</v>
      </c>
      <c r="G8" s="38">
        <f>$D$5*1.57</f>
        <v>1497.78</v>
      </c>
      <c r="H8" s="37">
        <f t="shared" si="1"/>
        <v>176</v>
      </c>
      <c r="I8" s="38">
        <v>14.46</v>
      </c>
      <c r="J8" s="38">
        <f t="shared" si="0"/>
        <v>8.510113636363636</v>
      </c>
      <c r="K8" s="46"/>
      <c r="L8" s="51"/>
    </row>
    <row r="9" spans="1:14" x14ac:dyDescent="0.25">
      <c r="A9" s="27"/>
      <c r="B9" s="42"/>
      <c r="C9" s="42"/>
      <c r="D9" s="42"/>
      <c r="E9" s="27">
        <v>9</v>
      </c>
      <c r="F9" s="23" t="s">
        <v>48</v>
      </c>
      <c r="G9" s="38">
        <v>1625.14</v>
      </c>
      <c r="H9" s="37">
        <f t="shared" si="1"/>
        <v>176</v>
      </c>
      <c r="I9" s="38">
        <v>16.399999999999999</v>
      </c>
      <c r="J9" s="38">
        <f t="shared" si="0"/>
        <v>9.2337500000000006</v>
      </c>
      <c r="K9" s="46"/>
      <c r="L9" s="51"/>
    </row>
    <row r="10" spans="1:14" x14ac:dyDescent="0.25">
      <c r="A10" s="27"/>
      <c r="B10" s="42"/>
      <c r="C10" s="42"/>
      <c r="D10" s="42"/>
      <c r="E10" s="27">
        <v>10</v>
      </c>
      <c r="F10" s="23" t="s">
        <v>49</v>
      </c>
      <c r="G10" s="38">
        <v>1182.81</v>
      </c>
      <c r="H10" s="37">
        <f t="shared" si="1"/>
        <v>176</v>
      </c>
      <c r="I10" s="38">
        <v>11.88</v>
      </c>
      <c r="J10" s="38">
        <f t="shared" si="0"/>
        <v>6.7205113636363629</v>
      </c>
      <c r="K10" s="46"/>
      <c r="L10" s="27"/>
    </row>
    <row r="11" spans="1:14" x14ac:dyDescent="0.25">
      <c r="A11" s="27"/>
      <c r="B11" s="42"/>
      <c r="C11" s="42"/>
      <c r="D11" s="42"/>
      <c r="E11" s="27">
        <v>11</v>
      </c>
      <c r="F11" s="23" t="s">
        <v>66</v>
      </c>
      <c r="G11" s="38">
        <v>8316.77</v>
      </c>
      <c r="H11" s="37">
        <f t="shared" si="1"/>
        <v>176</v>
      </c>
      <c r="I11" s="38">
        <v>82.41</v>
      </c>
      <c r="J11" s="38">
        <f t="shared" si="0"/>
        <v>47.254375000000003</v>
      </c>
      <c r="K11" s="46"/>
      <c r="L11" s="27"/>
    </row>
    <row r="12" spans="1:14" x14ac:dyDescent="0.25">
      <c r="A12" s="27"/>
      <c r="B12" s="42"/>
      <c r="C12" s="43"/>
      <c r="D12" s="43"/>
      <c r="E12" s="27">
        <v>12</v>
      </c>
      <c r="F12" s="23" t="s">
        <v>67</v>
      </c>
      <c r="G12" s="38">
        <v>2332.5700000000002</v>
      </c>
      <c r="H12" s="37">
        <f t="shared" si="1"/>
        <v>176</v>
      </c>
      <c r="I12" s="38">
        <v>25.81</v>
      </c>
      <c r="J12" s="38">
        <f t="shared" si="0"/>
        <v>13.253238636363637</v>
      </c>
      <c r="K12" s="46"/>
      <c r="L12" s="27"/>
    </row>
    <row r="13" spans="1:14" x14ac:dyDescent="0.25">
      <c r="A13" s="27"/>
      <c r="B13" s="20" t="s">
        <v>26</v>
      </c>
      <c r="C13" s="21">
        <v>43263</v>
      </c>
      <c r="D13" s="43"/>
      <c r="E13" s="27">
        <v>13</v>
      </c>
      <c r="F13" s="23" t="s">
        <v>90</v>
      </c>
      <c r="G13" s="38">
        <v>6582.57</v>
      </c>
      <c r="H13" s="37">
        <f t="shared" si="1"/>
        <v>176</v>
      </c>
      <c r="I13" s="38" t="s">
        <v>74</v>
      </c>
      <c r="J13" s="38">
        <f>G13/H13</f>
        <v>37.400965909090907</v>
      </c>
      <c r="K13" s="27"/>
      <c r="L13" s="27"/>
    </row>
    <row r="14" spans="1:14" x14ac:dyDescent="0.25">
      <c r="A14" s="27"/>
      <c r="B14" s="20" t="s">
        <v>28</v>
      </c>
      <c r="C14" s="21">
        <v>43263</v>
      </c>
      <c r="D14" s="43"/>
      <c r="E14" s="27"/>
      <c r="F14" s="27"/>
      <c r="G14" s="27"/>
      <c r="H14" s="42">
        <f>22*8</f>
        <v>176</v>
      </c>
      <c r="I14" s="27"/>
      <c r="J14" s="27"/>
      <c r="K14" s="27"/>
      <c r="L14" s="27"/>
    </row>
    <row r="15" spans="1:14" x14ac:dyDescent="0.25">
      <c r="A15" s="27"/>
      <c r="B15" s="20" t="s">
        <v>29</v>
      </c>
      <c r="C15" s="22">
        <f>DATEDIF(C13,C14,"d")</f>
        <v>0</v>
      </c>
      <c r="D15" s="43"/>
      <c r="E15" s="27"/>
      <c r="F15" s="27"/>
      <c r="G15" s="27"/>
      <c r="H15" s="42"/>
      <c r="I15" s="42"/>
      <c r="J15" s="42"/>
      <c r="K15" s="42"/>
      <c r="L15" s="42"/>
      <c r="M15" s="9"/>
      <c r="N15" s="10"/>
    </row>
    <row r="16" spans="1:14" x14ac:dyDescent="0.25">
      <c r="A16" s="27"/>
      <c r="B16" s="15" t="s">
        <v>30</v>
      </c>
      <c r="C16" s="16">
        <v>2.86E-2</v>
      </c>
      <c r="D16" s="43"/>
      <c r="E16" s="27"/>
      <c r="F16" s="27"/>
      <c r="G16" s="27"/>
      <c r="H16" s="43"/>
      <c r="I16" s="27"/>
      <c r="J16" s="27"/>
      <c r="K16" s="27"/>
      <c r="L16" s="48"/>
      <c r="M16" s="9"/>
      <c r="N16" s="9"/>
    </row>
    <row r="17" spans="1:14" x14ac:dyDescent="0.25">
      <c r="A17" s="27"/>
      <c r="B17" s="15" t="s">
        <v>53</v>
      </c>
      <c r="C17" s="16">
        <v>4.2599999999999999E-2</v>
      </c>
      <c r="D17" s="43"/>
      <c r="E17" s="27"/>
      <c r="F17" s="27"/>
      <c r="G17" s="27"/>
      <c r="H17" s="43"/>
      <c r="I17" s="42"/>
      <c r="J17" s="42"/>
      <c r="K17" s="42"/>
      <c r="L17" s="48"/>
      <c r="M17" s="9"/>
      <c r="N17" s="9"/>
    </row>
    <row r="18" spans="1:14" x14ac:dyDescent="0.25">
      <c r="A18" s="27"/>
      <c r="B18" s="15" t="s">
        <v>54</v>
      </c>
      <c r="C18" s="16">
        <v>1.7600000000000001E-2</v>
      </c>
      <c r="D18" s="43"/>
      <c r="E18" s="27"/>
      <c r="F18" s="27"/>
      <c r="G18" s="27"/>
      <c r="H18" s="43"/>
      <c r="I18" s="49"/>
      <c r="J18" s="43"/>
      <c r="K18" s="47"/>
      <c r="L18" s="48"/>
      <c r="M18" s="9"/>
      <c r="N18" s="9"/>
    </row>
    <row r="19" spans="1:14" x14ac:dyDescent="0.25">
      <c r="A19" s="27"/>
      <c r="B19" s="15" t="s">
        <v>55</v>
      </c>
      <c r="C19" s="16">
        <v>-7.9600000000000004E-2</v>
      </c>
      <c r="D19" s="43"/>
      <c r="E19" s="27"/>
      <c r="F19" s="27"/>
      <c r="G19" s="27"/>
      <c r="H19" s="43"/>
      <c r="I19" s="49"/>
      <c r="J19" s="43"/>
      <c r="K19" s="47"/>
      <c r="L19" s="48"/>
      <c r="M19" s="9"/>
      <c r="N19" s="9"/>
    </row>
    <row r="20" spans="1:14" x14ac:dyDescent="0.25">
      <c r="A20" s="27"/>
      <c r="B20" s="15" t="s">
        <v>52</v>
      </c>
      <c r="C20" s="16">
        <v>4.0300000000000002E-2</v>
      </c>
      <c r="D20" s="43"/>
      <c r="E20" s="27"/>
      <c r="F20" s="27"/>
      <c r="G20" s="27"/>
      <c r="H20" s="43"/>
      <c r="I20" s="49"/>
      <c r="J20" s="43"/>
      <c r="K20" s="47"/>
      <c r="L20" s="48"/>
      <c r="M20" s="9"/>
      <c r="N20" s="9"/>
    </row>
    <row r="21" spans="1:14" x14ac:dyDescent="0.25">
      <c r="A21" s="27"/>
      <c r="B21" s="18" t="s">
        <v>56</v>
      </c>
      <c r="C21" s="19">
        <f>(1+C16)^(1/365)-1</f>
        <v>7.7259571650944991E-5</v>
      </c>
      <c r="D21" s="44"/>
      <c r="E21" s="27"/>
      <c r="F21" s="27"/>
      <c r="G21" s="27"/>
      <c r="H21" s="43"/>
      <c r="I21" s="49"/>
      <c r="J21" s="43"/>
      <c r="K21" s="47"/>
      <c r="L21" s="48"/>
      <c r="M21" s="9"/>
      <c r="N21" s="9"/>
    </row>
    <row r="22" spans="1:14" x14ac:dyDescent="0.25">
      <c r="A22" s="27"/>
      <c r="B22" s="18" t="s">
        <v>59</v>
      </c>
      <c r="C22" s="19">
        <f>(1+C17)^(1/365)-1</f>
        <v>1.1430130820322404E-4</v>
      </c>
      <c r="D22" s="44"/>
      <c r="E22" s="27"/>
      <c r="F22" s="27"/>
      <c r="G22" s="27"/>
      <c r="H22" s="43"/>
      <c r="I22" s="49"/>
      <c r="J22" s="43"/>
      <c r="K22" s="47"/>
      <c r="L22" s="48"/>
      <c r="M22" s="9"/>
      <c r="N22" s="9"/>
    </row>
    <row r="23" spans="1:14" x14ac:dyDescent="0.25">
      <c r="A23" s="27"/>
      <c r="B23" s="18" t="s">
        <v>58</v>
      </c>
      <c r="C23" s="19">
        <f>(1+C18)^(1/365)-1</f>
        <v>4.7800905724759701E-5</v>
      </c>
      <c r="D23" s="44"/>
      <c r="E23" s="27"/>
      <c r="F23" s="27"/>
      <c r="G23" s="27"/>
      <c r="H23" s="43"/>
      <c r="I23" s="43"/>
      <c r="J23" s="43"/>
      <c r="K23" s="47"/>
      <c r="L23" s="48"/>
      <c r="M23" s="9"/>
      <c r="N23" s="9"/>
    </row>
    <row r="24" spans="1:14" x14ac:dyDescent="0.25">
      <c r="A24" s="27"/>
      <c r="B24" s="18" t="s">
        <v>60</v>
      </c>
      <c r="C24" s="19">
        <f>(1+C19)^(1/365)-1</f>
        <v>-2.2722601812252829E-4</v>
      </c>
      <c r="D24" s="44"/>
      <c r="E24" s="27"/>
      <c r="F24" s="27"/>
      <c r="G24" s="27"/>
      <c r="H24" s="43"/>
      <c r="I24" s="42"/>
      <c r="J24" s="42"/>
      <c r="K24" s="48"/>
      <c r="L24" s="42"/>
      <c r="M24" s="9"/>
      <c r="N24" s="9"/>
    </row>
    <row r="25" spans="1:14" x14ac:dyDescent="0.25">
      <c r="A25" s="27"/>
      <c r="B25" s="18" t="s">
        <v>61</v>
      </c>
      <c r="C25" s="19">
        <f>(1+C20)^(1/365)-1</f>
        <v>1.0825005887427075E-4</v>
      </c>
      <c r="D25" s="44"/>
      <c r="E25" s="27"/>
      <c r="F25" s="27"/>
      <c r="G25" s="27"/>
      <c r="H25" s="43"/>
      <c r="I25" s="42"/>
      <c r="J25" s="42"/>
      <c r="K25" s="48"/>
      <c r="L25" s="42"/>
      <c r="M25" s="9"/>
      <c r="N25" s="9"/>
    </row>
    <row r="26" spans="1:14" x14ac:dyDescent="0.25">
      <c r="A26" s="27"/>
      <c r="B26" s="14" t="s">
        <v>57</v>
      </c>
      <c r="C26" s="17">
        <f>(1+C21)^$C$15-1</f>
        <v>0</v>
      </c>
      <c r="D26" s="44"/>
      <c r="E26" s="27"/>
      <c r="F26" s="27"/>
      <c r="G26" s="27"/>
      <c r="H26" s="43"/>
      <c r="I26" s="42"/>
      <c r="J26" s="42"/>
      <c r="K26" s="48"/>
      <c r="L26" s="42"/>
      <c r="M26" s="9"/>
      <c r="N26" s="9"/>
    </row>
    <row r="27" spans="1:14" x14ac:dyDescent="0.25">
      <c r="A27" s="27"/>
      <c r="B27" s="14" t="s">
        <v>62</v>
      </c>
      <c r="C27" s="17">
        <f>(1+C22)^$C$15-1</f>
        <v>0</v>
      </c>
      <c r="D27" s="44"/>
      <c r="E27" s="27"/>
      <c r="F27" s="27"/>
      <c r="G27" s="27"/>
      <c r="H27" s="43"/>
      <c r="I27" s="42"/>
      <c r="J27" s="42"/>
      <c r="K27" s="48"/>
      <c r="L27" s="42"/>
      <c r="M27" s="9"/>
      <c r="N27" s="9"/>
    </row>
    <row r="28" spans="1:14" x14ac:dyDescent="0.25">
      <c r="A28" s="27"/>
      <c r="B28" s="14" t="s">
        <v>63</v>
      </c>
      <c r="C28" s="17">
        <f>(1+C23)^$C$15-1</f>
        <v>0</v>
      </c>
      <c r="D28" s="44"/>
      <c r="E28" s="27"/>
      <c r="F28" s="27"/>
      <c r="G28" s="27"/>
      <c r="H28" s="43"/>
      <c r="I28" s="42"/>
      <c r="J28" s="42"/>
      <c r="K28" s="48"/>
      <c r="L28" s="42"/>
      <c r="M28" s="9"/>
      <c r="N28" s="9"/>
    </row>
    <row r="29" spans="1:14" x14ac:dyDescent="0.25">
      <c r="A29" s="27"/>
      <c r="B29" s="14" t="s">
        <v>64</v>
      </c>
      <c r="C29" s="17">
        <f>(1+C24)^$C$15-1</f>
        <v>0</v>
      </c>
      <c r="D29" s="44"/>
      <c r="E29" s="27"/>
      <c r="F29" s="27"/>
      <c r="G29" s="27"/>
      <c r="H29" s="43"/>
      <c r="I29" s="42"/>
      <c r="J29" s="42"/>
      <c r="K29" s="48"/>
      <c r="L29" s="42"/>
      <c r="M29" s="9"/>
      <c r="N29" s="9"/>
    </row>
    <row r="30" spans="1:14" x14ac:dyDescent="0.25">
      <c r="A30" s="27"/>
      <c r="B30" s="14" t="s">
        <v>65</v>
      </c>
      <c r="C30" s="17">
        <f>(1+C25)^$C$15-1</f>
        <v>0</v>
      </c>
      <c r="D30" s="45"/>
      <c r="E30" s="27"/>
      <c r="F30" s="27"/>
      <c r="G30" s="27"/>
      <c r="H30" s="43"/>
      <c r="I30" s="42"/>
      <c r="J30" s="42"/>
      <c r="K30" s="48"/>
      <c r="L30" s="42"/>
      <c r="M30" s="9"/>
      <c r="N30" s="9"/>
    </row>
    <row r="31" spans="1:14" x14ac:dyDescent="0.25">
      <c r="A31" s="27"/>
      <c r="B31" s="8" t="s">
        <v>31</v>
      </c>
      <c r="C31" s="7"/>
      <c r="D31" s="28"/>
      <c r="E31" s="27"/>
      <c r="F31" s="27"/>
      <c r="G31" s="27"/>
      <c r="H31" s="43"/>
      <c r="I31" s="42"/>
      <c r="J31" s="42"/>
      <c r="K31" s="48"/>
      <c r="L31" s="42"/>
      <c r="M31" s="9"/>
      <c r="N31" s="9"/>
    </row>
    <row r="32" spans="1:14" x14ac:dyDescent="0.25">
      <c r="A32" s="27"/>
      <c r="B32" s="27"/>
      <c r="C32" s="26"/>
      <c r="D32" s="28"/>
      <c r="E32" s="27"/>
      <c r="F32" s="27"/>
      <c r="G32" s="27"/>
      <c r="H32" s="43"/>
      <c r="I32" s="42"/>
      <c r="J32" s="42"/>
      <c r="K32" s="48"/>
      <c r="L32" s="42"/>
      <c r="M32" s="9"/>
      <c r="N32" s="9"/>
    </row>
    <row r="33" spans="1:14" x14ac:dyDescent="0.25">
      <c r="A33" s="27"/>
      <c r="B33" s="27"/>
      <c r="C33" s="26"/>
      <c r="D33" s="28"/>
      <c r="E33" s="27"/>
      <c r="F33" s="27"/>
      <c r="G33" s="27"/>
      <c r="H33" s="43"/>
      <c r="I33" s="50"/>
      <c r="J33" s="50"/>
      <c r="K33" s="48"/>
      <c r="L33" s="48"/>
      <c r="M33" s="9"/>
      <c r="N33" s="9"/>
    </row>
    <row r="34" spans="1:14" x14ac:dyDescent="0.25">
      <c r="A34" s="27"/>
      <c r="B34" s="27"/>
      <c r="C34" s="26"/>
      <c r="D34" s="28"/>
      <c r="E34" s="27"/>
      <c r="F34" s="27"/>
      <c r="G34" s="44"/>
      <c r="H34" s="43"/>
      <c r="I34" s="27"/>
      <c r="J34" s="27"/>
      <c r="K34" s="27"/>
      <c r="L34" s="27"/>
    </row>
    <row r="35" spans="1:14" x14ac:dyDescent="0.25">
      <c r="A35" s="27"/>
      <c r="B35" s="27"/>
      <c r="C35" s="27"/>
      <c r="D35" s="28"/>
      <c r="E35" s="27"/>
      <c r="F35" s="27"/>
      <c r="G35" s="43"/>
      <c r="H35" s="27"/>
      <c r="I35" s="27"/>
      <c r="J35" s="27"/>
      <c r="K35" s="27"/>
      <c r="L35" s="27"/>
    </row>
    <row r="36" spans="1:14" x14ac:dyDescent="0.25">
      <c r="A36" s="27"/>
      <c r="B36" s="27"/>
      <c r="C36" s="26"/>
      <c r="D36" s="28"/>
      <c r="E36" s="27"/>
      <c r="F36" s="27"/>
      <c r="G36" s="43"/>
      <c r="H36" s="27"/>
      <c r="I36" s="27"/>
      <c r="J36" s="27"/>
      <c r="K36" s="27"/>
      <c r="L36" s="27"/>
    </row>
    <row r="37" spans="1:14" x14ac:dyDescent="0.25">
      <c r="A37" s="27"/>
      <c r="B37" s="27"/>
      <c r="C37" s="26"/>
      <c r="D37" s="28"/>
      <c r="E37" s="41"/>
      <c r="F37" s="41"/>
      <c r="G37" s="42"/>
      <c r="H37" s="42"/>
      <c r="I37" s="27"/>
      <c r="J37" s="27"/>
      <c r="K37" s="27"/>
      <c r="L37" s="27"/>
    </row>
    <row r="38" spans="1:14" x14ac:dyDescent="0.25">
      <c r="A38" s="27"/>
      <c r="C38" s="7"/>
      <c r="D38" s="11"/>
      <c r="E38" s="27"/>
      <c r="K38" s="27"/>
      <c r="L38" s="27"/>
    </row>
    <row r="39" spans="1:14" x14ac:dyDescent="0.25">
      <c r="D39" s="12"/>
    </row>
    <row r="47" spans="1:14" x14ac:dyDescent="0.25">
      <c r="H47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TCPO_AEDAS</vt:lpstr>
      <vt:lpstr>Taxas e Colaboradores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Klaus</dc:creator>
  <cp:lastModifiedBy>CAZU SHIKASHO</cp:lastModifiedBy>
  <cp:lastPrinted>2017-08-31T21:51:11Z</cp:lastPrinted>
  <dcterms:created xsi:type="dcterms:W3CDTF">2015-07-20T19:05:26Z</dcterms:created>
  <dcterms:modified xsi:type="dcterms:W3CDTF">2018-12-03T21:35:38Z</dcterms:modified>
</cp:coreProperties>
</file>